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705"/>
  <workbookPr autoCompressPictures="0"/>
  <bookViews>
    <workbookView xWindow="0" yWindow="-460" windowWidth="38400" windowHeight="21600" tabRatio="859" firstSheet="3" activeTab="7"/>
  </bookViews>
  <sheets>
    <sheet name="Protocol" sheetId="1" r:id="rId1"/>
    <sheet name="Weather" sheetId="7" r:id="rId2"/>
    <sheet name="Seeding Log" sheetId="5" r:id="rId3"/>
    <sheet name="Trial Comments 2023" sheetId="17" r:id="rId4"/>
    <sheet name="Applications" sheetId="6" r:id="rId5"/>
    <sheet name="Data Sheet" sheetId="12" r:id="rId6"/>
    <sheet name="Soil Sample Summary" sheetId="8" r:id="rId7"/>
    <sheet name="Yield" sheetId="15" r:id="rId8"/>
    <sheet name="Protein and Oil content" sheetId="14" r:id="rId9"/>
    <sheet name="2020 map" sheetId="2" r:id="rId10"/>
    <sheet name="2021 map" sheetId="3" r:id="rId11"/>
    <sheet name="2022 map" sheetId="4" r:id="rId12"/>
    <sheet name="2023 map" sheetId="20" r:id="rId13"/>
    <sheet name="2024 map" sheetId="21" r:id="rId14"/>
    <sheet name="2025 map" sheetId="22" r:id="rId15"/>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6" i="7" l="1"/>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M126"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M95"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M65"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M34" i="7"/>
  <c r="O126" i="7"/>
  <c r="D157" i="7"/>
  <c r="D158" i="7"/>
  <c r="D159" i="7"/>
  <c r="D160" i="7"/>
  <c r="D161" i="7"/>
  <c r="D162" i="7"/>
  <c r="D163" i="7"/>
  <c r="D164" i="7"/>
  <c r="D165" i="7"/>
  <c r="D166" i="7"/>
  <c r="D167" i="7"/>
  <c r="D168" i="7"/>
  <c r="D169" i="7"/>
  <c r="D170" i="7"/>
  <c r="D171" i="7"/>
  <c r="D172" i="7"/>
  <c r="M172"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7" i="7"/>
  <c r="D128" i="7"/>
  <c r="M156" i="7"/>
  <c r="Q11" i="15"/>
  <c r="T11" i="15"/>
  <c r="U11" i="15"/>
  <c r="Q10" i="15"/>
  <c r="T10" i="15"/>
  <c r="U10" i="15"/>
  <c r="V11" i="15"/>
  <c r="R10" i="15"/>
  <c r="S10" i="15"/>
  <c r="R11" i="15"/>
  <c r="S11" i="15"/>
  <c r="Q8" i="15"/>
  <c r="T8" i="15"/>
  <c r="U8" i="15"/>
  <c r="Q7" i="15"/>
  <c r="T7" i="15"/>
  <c r="U7" i="15"/>
  <c r="V8" i="15"/>
  <c r="R7" i="15"/>
  <c r="S7" i="15"/>
  <c r="R8" i="15"/>
  <c r="S8" i="15"/>
  <c r="Q5" i="15"/>
  <c r="T5" i="15"/>
  <c r="U5" i="15"/>
  <c r="Q4" i="15"/>
  <c r="T4" i="15"/>
  <c r="U4" i="15"/>
  <c r="V5" i="15"/>
  <c r="R5" i="15"/>
  <c r="S5" i="15"/>
  <c r="R4" i="15"/>
  <c r="S4" i="15"/>
  <c r="D181" i="7"/>
  <c r="D182" i="7"/>
</calcChain>
</file>

<file path=xl/sharedStrings.xml><?xml version="1.0" encoding="utf-8"?>
<sst xmlns="http://schemas.openxmlformats.org/spreadsheetml/2006/main" count="1334" uniqueCount="268">
  <si>
    <t>Canola</t>
  </si>
  <si>
    <t>Oats</t>
  </si>
  <si>
    <t>2m</t>
  </si>
  <si>
    <t xml:space="preserve">Crop Aid Nutrition Field plan </t>
  </si>
  <si>
    <t>Barley</t>
  </si>
  <si>
    <t>10m</t>
  </si>
  <si>
    <t>6m</t>
  </si>
  <si>
    <t xml:space="preserve">Scenario 2 </t>
  </si>
  <si>
    <t xml:space="preserve">Canola </t>
  </si>
  <si>
    <t xml:space="preserve">*our plots are generally 2m wide so this will be a </t>
  </si>
  <si>
    <t xml:space="preserve">triple pass allowing for a few rows to be left </t>
  </si>
  <si>
    <t xml:space="preserve">on the outside and will have two yield </t>
  </si>
  <si>
    <t>data points for each plot so 8 yield data point</t>
  </si>
  <si>
    <t xml:space="preserve"> for each crop </t>
  </si>
  <si>
    <t xml:space="preserve">*with having barley plot as a 6m plot it allows </t>
  </si>
  <si>
    <t xml:space="preserve">for part of the plot to be taken as silage </t>
  </si>
  <si>
    <t>and the other part to still be combined for a yield</t>
  </si>
  <si>
    <t>year 2020</t>
  </si>
  <si>
    <t>Year 2021</t>
  </si>
  <si>
    <t>Year 2022</t>
  </si>
  <si>
    <t>SM AG RESEARCH LTD</t>
  </si>
  <si>
    <t>Date</t>
  </si>
  <si>
    <t>Spray Sheet for Trial:</t>
  </si>
  <si>
    <t>Applied By:</t>
  </si>
  <si>
    <t>Application Timing</t>
  </si>
  <si>
    <t>Date and Time</t>
  </si>
  <si>
    <t>Air Temperature</t>
  </si>
  <si>
    <t>Wind Speed</t>
  </si>
  <si>
    <t>Wind Direction</t>
  </si>
  <si>
    <t xml:space="preserve">% Humidity </t>
  </si>
  <si>
    <t>% Cloud Cover</t>
  </si>
  <si>
    <t>Due Present</t>
  </si>
  <si>
    <t>Soil Moisure</t>
  </si>
  <si>
    <t>good</t>
  </si>
  <si>
    <t>Soil Temperature</t>
  </si>
  <si>
    <t>Surface Condition</t>
  </si>
  <si>
    <t>Crop Stage</t>
  </si>
  <si>
    <t>Sprayer Information</t>
  </si>
  <si>
    <t>Sprayer Type</t>
  </si>
  <si>
    <t>Sprayer Width Size</t>
  </si>
  <si>
    <t>Sprayer Pressure</t>
  </si>
  <si>
    <t>40psi</t>
  </si>
  <si>
    <t>Nozzel Type</t>
  </si>
  <si>
    <t>John Deere</t>
  </si>
  <si>
    <t>Spray Volume</t>
  </si>
  <si>
    <t>Propellent</t>
  </si>
  <si>
    <t>Product Used and Rate</t>
  </si>
  <si>
    <t>Liberty 1.35l/ac</t>
  </si>
  <si>
    <t>Crop Aid</t>
  </si>
  <si>
    <t>PreBurn</t>
  </si>
  <si>
    <t>Glyphosate 540 1.89l/ac</t>
  </si>
  <si>
    <t>Hand boom</t>
  </si>
  <si>
    <t>3m</t>
  </si>
  <si>
    <t>2L</t>
  </si>
  <si>
    <t>C02</t>
  </si>
  <si>
    <t>Prestige A 0.13L/ac</t>
  </si>
  <si>
    <t>Prestige B 0.6L/ac</t>
  </si>
  <si>
    <t>Crop Aid React 1L/ac</t>
  </si>
  <si>
    <t>Crop Aid Plus 250ml/ac</t>
  </si>
  <si>
    <t>Seed Treating</t>
  </si>
  <si>
    <t>na</t>
  </si>
  <si>
    <t>Crop Aid Soil 100ml/bu</t>
  </si>
  <si>
    <t>Box 474</t>
  </si>
  <si>
    <t>St. Brieux SK S0K 3V0</t>
  </si>
  <si>
    <t>email sm.ag.research@gmail.com</t>
  </si>
  <si>
    <t>phone 306-920-8192</t>
  </si>
  <si>
    <t>Seeding Log for Trial: ___________________________</t>
  </si>
  <si>
    <t>Company:</t>
  </si>
  <si>
    <t xml:space="preserve">GPS Coordinates: </t>
  </si>
  <si>
    <t>Protocol #:</t>
  </si>
  <si>
    <t>Land Location:</t>
  </si>
  <si>
    <t>Date Seeded:</t>
  </si>
  <si>
    <t>Previous Crop:</t>
  </si>
  <si>
    <t>Crop</t>
  </si>
  <si>
    <t>Variety</t>
  </si>
  <si>
    <t>Seeding Depth</t>
  </si>
  <si>
    <t>Seeding Rate</t>
  </si>
  <si>
    <t>Fertilizer Blend</t>
  </si>
  <si>
    <t>Fertilizer Rate</t>
  </si>
  <si>
    <t>46-0-0</t>
  </si>
  <si>
    <t>13-16-10-10</t>
  </si>
  <si>
    <t>Soil Temp:</t>
  </si>
  <si>
    <t>Air Temp:</t>
  </si>
  <si>
    <t>Soil Moisture:</t>
  </si>
  <si>
    <t>Seeding</t>
  </si>
  <si>
    <t>INTERNATIONAL 620  </t>
  </si>
  <si>
    <t>Fabro Cone Drill</t>
  </si>
  <si>
    <t>40ft 8810 Bourgault</t>
  </si>
  <si>
    <t xml:space="preserve"> Equipment: </t>
  </si>
  <si>
    <t xml:space="preserve"> 8 Ft Press Seed Drill </t>
  </si>
  <si>
    <t>fert side/mid row</t>
  </si>
  <si>
    <t xml:space="preserve"> Midrow Banders Liquid Kit</t>
  </si>
  <si>
    <t>6 inch spacing</t>
  </si>
  <si>
    <t xml:space="preserve">9 inch spacing </t>
  </si>
  <si>
    <t>12 inch spacing</t>
  </si>
  <si>
    <t>Comments:</t>
  </si>
  <si>
    <t>3 year rotation</t>
  </si>
  <si>
    <t>latitude 52.585 and longitude 104.789</t>
  </si>
  <si>
    <t>SE 3 42 20 W2</t>
  </si>
  <si>
    <t>110 lb/ac midrow band</t>
  </si>
  <si>
    <t>Herbicide</t>
  </si>
  <si>
    <t>oats, barley, canola</t>
  </si>
  <si>
    <t>Date/Time</t>
  </si>
  <si>
    <t>Range</t>
  </si>
  <si>
    <t>Row</t>
  </si>
  <si>
    <t>Weight</t>
  </si>
  <si>
    <t>Moisture</t>
  </si>
  <si>
    <t>Test Weight</t>
  </si>
  <si>
    <t>Plot</t>
  </si>
  <si>
    <t>TRT</t>
  </si>
  <si>
    <t>UTC</t>
  </si>
  <si>
    <t>kg/ha</t>
  </si>
  <si>
    <t>bu/ac</t>
  </si>
  <si>
    <t>min</t>
  </si>
  <si>
    <t>max</t>
  </si>
  <si>
    <t>average</t>
  </si>
  <si>
    <t>unit</t>
  </si>
  <si>
    <t>differnce</t>
  </si>
  <si>
    <t>152 lb/ac side band</t>
  </si>
  <si>
    <t>Seed 10 m</t>
  </si>
  <si>
    <t>Trim to 8 m</t>
  </si>
  <si>
    <t>can</t>
  </si>
  <si>
    <t>wht</t>
  </si>
  <si>
    <t>pea</t>
  </si>
  <si>
    <t>4 passes/plot</t>
  </si>
  <si>
    <t>Canola: LL 345 PC @ 7.73 g</t>
  </si>
  <si>
    <t>Wheat: Alida @ 96 g</t>
  </si>
  <si>
    <t>Peas: Canary @ 209 g</t>
  </si>
  <si>
    <t>2023 Crop Aid</t>
  </si>
  <si>
    <t>UTC: Pass 1 and Pass 2</t>
  </si>
  <si>
    <t>Trt: Pass 3 and Pass 4</t>
  </si>
  <si>
    <t>80% head/flwr</t>
  </si>
  <si>
    <t>Height</t>
  </si>
  <si>
    <t>Mat. Date</t>
  </si>
  <si>
    <t>Lodging</t>
  </si>
  <si>
    <t>date (Jul.)</t>
  </si>
  <si>
    <t>(cm)</t>
  </si>
  <si>
    <t>(Julian)</t>
  </si>
  <si>
    <t>(1-9)</t>
  </si>
  <si>
    <t>NDVI</t>
  </si>
  <si>
    <t>canola: UTC</t>
  </si>
  <si>
    <t>canola: Trt</t>
  </si>
  <si>
    <t>wheat: UTC</t>
  </si>
  <si>
    <t>wheat: Trt</t>
  </si>
  <si>
    <t>pea: UTC</t>
  </si>
  <si>
    <t>pea: Trt</t>
  </si>
  <si>
    <t>Pass 3 missing about 10%</t>
  </si>
  <si>
    <t>Quick Note</t>
  </si>
  <si>
    <t>Harvest Sequence</t>
  </si>
  <si>
    <t>9/19/2023 10:17:37 AM</t>
  </si>
  <si>
    <t>9/19/2023 10:24:47 AM</t>
  </si>
  <si>
    <t>9/19/2023 10:25:45 AM</t>
  </si>
  <si>
    <t>9/19/2023 10:34:23 AM</t>
  </si>
  <si>
    <t>9/19/2023 10:18:37 AM</t>
  </si>
  <si>
    <t>9/19/2023 10:23:49 AM</t>
  </si>
  <si>
    <t>9/19/2023 10:27:18 AM</t>
  </si>
  <si>
    <t>9/19/2023 10:33:20 AM</t>
  </si>
  <si>
    <t>9/19/2023 10:19:32 AM</t>
  </si>
  <si>
    <t>9/19/2023 10:22:57 AM</t>
  </si>
  <si>
    <t>9/19/2023 10:28:15 AM</t>
  </si>
  <si>
    <t>9/19/2023 10:32:10 AM</t>
  </si>
  <si>
    <t>9/19/2023 10:20:30 AM</t>
  </si>
  <si>
    <t>9/19/2023 10:22:08 AM</t>
  </si>
  <si>
    <t>9/19/2023 10:29:02 AM</t>
  </si>
  <si>
    <t>9/19/2023 10:31:07 AM</t>
  </si>
  <si>
    <t>Plot #</t>
  </si>
  <si>
    <t>9/5/2023 1:34:15 PM</t>
  </si>
  <si>
    <t>9/5/2023 1:35:32 PM</t>
  </si>
  <si>
    <t>9/5/2023 1:37:35 PM</t>
  </si>
  <si>
    <t>9/5/2023 1:38:31 PM</t>
  </si>
  <si>
    <t>9/5/2023 2:09:21 PM</t>
  </si>
  <si>
    <t>9/5/2023 2:08:46 PM</t>
  </si>
  <si>
    <t>9/5/2023 2:07:50 PM</t>
  </si>
  <si>
    <t>9/5/2023 2:07:22 PM</t>
  </si>
  <si>
    <t>9/5/2023 2:11:25 PM</t>
  </si>
  <si>
    <t>9/5/2023 2:12:16 PM</t>
  </si>
  <si>
    <t>9/5/2023 2:13:40 PM</t>
  </si>
  <si>
    <t>9/5/2023 2:14:39 PM</t>
  </si>
  <si>
    <t>9/5/2023 1:42:24 PM</t>
  </si>
  <si>
    <t>9/5/2023 1:41:52 PM</t>
  </si>
  <si>
    <t>9/5/2023 1:40:47 PM</t>
  </si>
  <si>
    <t>9/5/2023 1:40:11 PM</t>
  </si>
  <si>
    <t>Peas</t>
  </si>
  <si>
    <t>9/5/2023 1:45:50 PM</t>
  </si>
  <si>
    <t>9/5/2023 1:46:45 PM</t>
  </si>
  <si>
    <t>9/5/2023 1:48:31 PM</t>
  </si>
  <si>
    <t>9/5/2023 1:49:29 PM</t>
  </si>
  <si>
    <t>9/5/2023 1:55:16 PM</t>
  </si>
  <si>
    <t>9/5/2023 1:54:17 PM</t>
  </si>
  <si>
    <t>9/5/2023 1:52:00 PM</t>
  </si>
  <si>
    <t>9/5/2023 1:50:41 PM</t>
  </si>
  <si>
    <t>9/5/2023 1:57:23 PM</t>
  </si>
  <si>
    <t>9/5/2023 1:57:56 PM</t>
  </si>
  <si>
    <t>9/5/2023 1:58:50 PM</t>
  </si>
  <si>
    <t>9/5/2023 1:59:58 PM</t>
  </si>
  <si>
    <t>9/5/2023 2:03:28 PM</t>
  </si>
  <si>
    <t>9/5/2023 2:02:38 PM</t>
  </si>
  <si>
    <t>9/5/2023 2:01:48 PM</t>
  </si>
  <si>
    <t>9/5/2023 2:01:04 PM</t>
  </si>
  <si>
    <t>Only five rows</t>
  </si>
  <si>
    <t>Seven rows</t>
  </si>
  <si>
    <t>Wheat</t>
  </si>
  <si>
    <t>kg</t>
  </si>
  <si>
    <t>%</t>
  </si>
  <si>
    <t>kg/hl</t>
  </si>
  <si>
    <t>c</t>
  </si>
  <si>
    <t>mph</t>
  </si>
  <si>
    <t>Month</t>
  </si>
  <si>
    <t>Day</t>
  </si>
  <si>
    <t>inches</t>
  </si>
  <si>
    <t>cm</t>
  </si>
  <si>
    <t>temp</t>
  </si>
  <si>
    <t>wind</t>
  </si>
  <si>
    <t>mositure</t>
  </si>
  <si>
    <t>aver</t>
  </si>
  <si>
    <t>May</t>
  </si>
  <si>
    <t xml:space="preserve">May </t>
  </si>
  <si>
    <t>mm</t>
  </si>
  <si>
    <t>June</t>
  </si>
  <si>
    <t>July</t>
  </si>
  <si>
    <t xml:space="preserve">July </t>
  </si>
  <si>
    <t>August</t>
  </si>
  <si>
    <t>September</t>
  </si>
  <si>
    <t>October</t>
  </si>
  <si>
    <t>Davis Weather Station</t>
  </si>
  <si>
    <t>June 16th</t>
  </si>
  <si>
    <t>May 18th</t>
  </si>
  <si>
    <t>May 20th</t>
  </si>
  <si>
    <t>July 7th</t>
  </si>
  <si>
    <t>30km gusting to 42km</t>
  </si>
  <si>
    <t>East</t>
  </si>
  <si>
    <t>no</t>
  </si>
  <si>
    <t>seeded</t>
  </si>
  <si>
    <t>Odysse 0.17g/ac</t>
  </si>
  <si>
    <t>Poast 0.2L/ac</t>
  </si>
  <si>
    <t>North</t>
  </si>
  <si>
    <t xml:space="preserve">good </t>
  </si>
  <si>
    <t xml:space="preserve">canola stage 1-2lf, wheat 2-3lf, peas 3-6 nodes </t>
  </si>
  <si>
    <t>canola bolting, wheat in the boot, and peas had flower buds</t>
  </si>
  <si>
    <t>12k, gusting to 18km</t>
  </si>
  <si>
    <t>7km gusting to 10km</t>
  </si>
  <si>
    <t>north</t>
  </si>
  <si>
    <t xml:space="preserve">SM AG RESEARCH LTD </t>
  </si>
  <si>
    <t>Crop Aid Grain Samples</t>
  </si>
  <si>
    <t>Crop Aid wheat</t>
  </si>
  <si>
    <t>Protein</t>
  </si>
  <si>
    <t>Crop Aid Pea</t>
  </si>
  <si>
    <t>Crop Aid Canola</t>
  </si>
  <si>
    <t>Oil Content</t>
  </si>
  <si>
    <t>N</t>
  </si>
  <si>
    <t>P</t>
  </si>
  <si>
    <t>K</t>
  </si>
  <si>
    <t>S</t>
  </si>
  <si>
    <t>Ca</t>
  </si>
  <si>
    <t>Mg</t>
  </si>
  <si>
    <t>Na</t>
  </si>
  <si>
    <t>CES</t>
  </si>
  <si>
    <t>pH</t>
  </si>
  <si>
    <t>EC</t>
  </si>
  <si>
    <t>OM</t>
  </si>
  <si>
    <t>0-6"</t>
  </si>
  <si>
    <t>6-12"</t>
  </si>
  <si>
    <t>Canola Treated</t>
  </si>
  <si>
    <t>Canola UTC</t>
  </si>
  <si>
    <t>Pea Treated</t>
  </si>
  <si>
    <t>Pea UTC</t>
  </si>
  <si>
    <t xml:space="preserve"> Wheat Treated</t>
  </si>
  <si>
    <t>Wheat UTC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</si>
</sst>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sz val="14"/>
      <color theme="1"/>
      <name val="Calibri"/>
      <family val="2"/>
      <scheme val="minor"/>
    </font>
    <font>
      <sz val="11"/>
      <color rgb="FF000000"/>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10">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bottom style="thin">
        <color auto="1"/>
      </bottom>
      <diagonal/>
    </border>
  </borders>
  <cellStyleXfs count="1">
    <xf numFmtId="0" fontId="0" fillId="0" borderId="0"/>
  </cellStyleXfs>
  <cellXfs count="25">
    <xf numFmtId="0" fontId="0" fillId="0" borderId="0" xfId="0"/>
    <xf numFmtId="0" fontId="0" fillId="0" borderId="1" xfId="0" applyBorder="1"/>
    <xf numFmtId="0" fontId="0" fillId="0" borderId="2" xfId="0" applyBorder="1"/>
    <xf numFmtId="0" fontId="1" fillId="0" borderId="0" xfId="0" applyFont="1"/>
    <xf numFmtId="0" fontId="0" fillId="0" borderId="3" xfId="0" applyBorder="1"/>
    <xf numFmtId="0" fontId="2" fillId="0" borderId="0" xfId="0" applyFont="1"/>
    <xf numFmtId="164" fontId="0" fillId="0" borderId="0" xfId="0" applyNumberFormat="1"/>
    <xf numFmtId="0" fontId="1" fillId="0" borderId="1" xfId="0" applyFont="1" applyBorder="1"/>
    <xf numFmtId="0" fontId="1" fillId="0" borderId="4" xfId="0" applyFont="1" applyBorder="1"/>
    <xf numFmtId="0" fontId="1" fillId="0" borderId="2" xfId="0" applyFont="1" applyBorder="1"/>
    <xf numFmtId="0" fontId="3" fillId="0" borderId="3" xfId="0" applyFont="1" applyBorder="1"/>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16" fontId="0" fillId="0" borderId="3" xfId="0" applyNumberFormat="1" applyBorder="1" applyAlignment="1">
      <alignment horizontal="center"/>
    </xf>
    <xf numFmtId="0" fontId="0" fillId="0" borderId="8" xfId="0" applyBorder="1" applyAlignment="1">
      <alignment horizontal="center"/>
    </xf>
    <xf numFmtId="0" fontId="0" fillId="0" borderId="9" xfId="0" applyBorder="1"/>
    <xf numFmtId="0" fontId="3" fillId="0" borderId="0" xfId="0" applyFont="1"/>
    <xf numFmtId="0" fontId="4" fillId="0" borderId="0" xfId="0" applyFont="1"/>
    <xf numFmtId="164" fontId="4" fillId="0" borderId="0" xfId="0" applyNumberFormat="1" applyFont="1"/>
    <xf numFmtId="0" fontId="5" fillId="0" borderId="0" xfId="0" applyFont="1"/>
    <xf numFmtId="0" fontId="4" fillId="0" borderId="3" xfId="0" applyFont="1" applyBorder="1"/>
    <xf numFmtId="16"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0</xdr:col>
      <xdr:colOff>57151</xdr:colOff>
      <xdr:row>0</xdr:row>
      <xdr:rowOff>85724</xdr:rowOff>
    </xdr:from>
    <xdr:to>
      <xdr:col>9</xdr:col>
      <xdr:colOff>476250</xdr:colOff>
      <xdr:row>45</xdr:row>
      <xdr:rowOff>19050</xdr:rowOff>
    </xdr:to>
    <xdr:sp macro="" textlink="">
      <xdr:nvSpPr>
        <xdr:cNvPr id="2" name="TextBox 1">
          <a:extLst>
            <a:ext uri="{FF2B5EF4-FFF2-40B4-BE49-F238E27FC236}">
              <a16:creationId xmlns:a16="http://schemas.microsoft.com/office/drawing/2014/main" xmlns="" id="{66BDFB2B-EDC5-40F8-8631-7A03884F6C59}"/>
            </a:ext>
          </a:extLst>
        </xdr:cNvPr>
        <xdr:cNvSpPr txBox="1"/>
      </xdr:nvSpPr>
      <xdr:spPr>
        <a:xfrm>
          <a:off x="57151" y="85724"/>
          <a:ext cx="5905499" cy="8505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b="1" u="sng">
              <a:solidFill>
                <a:schemeClr val="dk1"/>
              </a:solidFill>
              <a:effectLst/>
              <a:latin typeface="+mn-lt"/>
              <a:ea typeface="+mn-ea"/>
              <a:cs typeface="+mn-cs"/>
            </a:rPr>
            <a:t>Crop Aid Rotational Trial 2023-2025 (year 2023)</a:t>
          </a:r>
          <a:endParaRPr lang="en-CA" sz="1200">
            <a:solidFill>
              <a:schemeClr val="dk1"/>
            </a:solidFill>
            <a:effectLst/>
            <a:latin typeface="+mn-lt"/>
            <a:ea typeface="+mn-ea"/>
            <a:cs typeface="+mn-cs"/>
          </a:endParaRPr>
        </a:p>
        <a:p>
          <a:r>
            <a:rPr lang="en-CA" sz="1200" b="1" u="none" strike="noStrike">
              <a:solidFill>
                <a:schemeClr val="dk1"/>
              </a:solidFill>
              <a:effectLst/>
              <a:latin typeface="+mn-lt"/>
              <a:ea typeface="+mn-ea"/>
              <a:cs typeface="+mn-cs"/>
            </a:rPr>
            <a:t> </a:t>
          </a:r>
          <a:endParaRPr lang="en-CA" sz="1200">
            <a:solidFill>
              <a:schemeClr val="dk1"/>
            </a:solidFill>
            <a:effectLst/>
            <a:latin typeface="+mn-lt"/>
            <a:ea typeface="+mn-ea"/>
            <a:cs typeface="+mn-cs"/>
          </a:endParaRPr>
        </a:p>
        <a:p>
          <a:r>
            <a:rPr lang="en-CA" sz="1200" b="1" u="sng">
              <a:solidFill>
                <a:schemeClr val="dk1"/>
              </a:solidFill>
              <a:effectLst/>
              <a:latin typeface="+mn-lt"/>
              <a:ea typeface="+mn-ea"/>
              <a:cs typeface="+mn-cs"/>
            </a:rPr>
            <a:t>For the conventional trials, the protocol is as follows:</a:t>
          </a:r>
          <a:endParaRPr lang="en-CA" sz="1200">
            <a:solidFill>
              <a:schemeClr val="dk1"/>
            </a:solidFill>
            <a:effectLst/>
            <a:latin typeface="+mn-lt"/>
            <a:ea typeface="+mn-ea"/>
            <a:cs typeface="+mn-cs"/>
          </a:endParaRPr>
        </a:p>
        <a:p>
          <a:r>
            <a:rPr lang="en-CA" sz="1200">
              <a:solidFill>
                <a:schemeClr val="dk1"/>
              </a:solidFill>
              <a:effectLst/>
              <a:latin typeface="+mn-lt"/>
              <a:ea typeface="+mn-ea"/>
              <a:cs typeface="+mn-cs"/>
            </a:rPr>
            <a:t>The rates for our products are as follows:</a:t>
          </a:r>
        </a:p>
        <a:p>
          <a:pPr lvl="0"/>
          <a:r>
            <a:rPr lang="en-CA" sz="1200" b="1">
              <a:solidFill>
                <a:schemeClr val="dk1"/>
              </a:solidFill>
              <a:effectLst/>
              <a:latin typeface="+mn-lt"/>
              <a:ea typeface="+mn-ea"/>
              <a:cs typeface="+mn-cs"/>
            </a:rPr>
            <a:t>Crop Aid Seed Plus -100ml/bushel</a:t>
          </a:r>
          <a:endParaRPr lang="en-CA" sz="1200">
            <a:solidFill>
              <a:schemeClr val="dk1"/>
            </a:solidFill>
            <a:effectLst/>
            <a:latin typeface="+mn-lt"/>
            <a:ea typeface="+mn-ea"/>
            <a:cs typeface="+mn-cs"/>
          </a:endParaRPr>
        </a:p>
        <a:p>
          <a:pPr lvl="0"/>
          <a:r>
            <a:rPr lang="en-CA" sz="1200" b="1">
              <a:solidFill>
                <a:schemeClr val="dk1"/>
              </a:solidFill>
              <a:effectLst/>
              <a:latin typeface="+mn-lt"/>
              <a:ea typeface="+mn-ea"/>
              <a:cs typeface="+mn-cs"/>
            </a:rPr>
            <a:t>Crop Aid Plus- . Applied in 2 passes of 250 ml/acre </a:t>
          </a:r>
          <a:endParaRPr lang="en-CA" sz="1200">
            <a:solidFill>
              <a:schemeClr val="dk1"/>
            </a:solidFill>
            <a:effectLst/>
            <a:latin typeface="+mn-lt"/>
            <a:ea typeface="+mn-ea"/>
            <a:cs typeface="+mn-cs"/>
          </a:endParaRPr>
        </a:p>
        <a:p>
          <a:pPr lvl="0"/>
          <a:r>
            <a:rPr lang="en-CA" sz="1200" b="1">
              <a:solidFill>
                <a:schemeClr val="dk1"/>
              </a:solidFill>
              <a:effectLst/>
              <a:latin typeface="+mn-lt"/>
              <a:ea typeface="+mn-ea"/>
              <a:cs typeface="+mn-cs"/>
            </a:rPr>
            <a:t>Crop Aid React 4-3-6-10   - 1 L/acre</a:t>
          </a:r>
          <a:endParaRPr lang="en-CA" sz="1200">
            <a:solidFill>
              <a:schemeClr val="dk1"/>
            </a:solidFill>
            <a:effectLst/>
            <a:latin typeface="+mn-lt"/>
            <a:ea typeface="+mn-ea"/>
            <a:cs typeface="+mn-cs"/>
          </a:endParaRPr>
        </a:p>
        <a:p>
          <a:pPr lvl="0"/>
          <a:r>
            <a:rPr lang="en-CA" sz="1200">
              <a:solidFill>
                <a:schemeClr val="dk1"/>
              </a:solidFill>
              <a:effectLst/>
              <a:latin typeface="+mn-lt"/>
              <a:ea typeface="+mn-ea"/>
              <a:cs typeface="+mn-cs"/>
            </a:rPr>
            <a:t> </a:t>
          </a:r>
        </a:p>
        <a:p>
          <a:pPr lvl="0"/>
          <a:r>
            <a:rPr lang="en-CA" sz="1200" b="1">
              <a:solidFill>
                <a:schemeClr val="dk1"/>
              </a:solidFill>
              <a:effectLst/>
              <a:latin typeface="+mn-lt"/>
              <a:ea typeface="+mn-ea"/>
              <a:cs typeface="+mn-cs"/>
            </a:rPr>
            <a:t>The Crop Aid Seed Plus can be applied any time prior to seeding. Our product can be mixed with seed fungicides and inoculants. </a:t>
          </a:r>
        </a:p>
        <a:p>
          <a:pPr lvl="0"/>
          <a:r>
            <a:rPr lang="en-CA" sz="1200" b="1">
              <a:solidFill>
                <a:schemeClr val="dk1"/>
              </a:solidFill>
              <a:effectLst/>
              <a:latin typeface="+mn-lt"/>
              <a:ea typeface="+mn-ea"/>
              <a:cs typeface="+mn-cs"/>
            </a:rPr>
            <a:t>Rate is 100ml/bushel of treated seed. </a:t>
          </a:r>
        </a:p>
        <a:p>
          <a:pPr lvl="0"/>
          <a:r>
            <a:rPr lang="en-CA" sz="1200" b="1">
              <a:solidFill>
                <a:schemeClr val="dk1"/>
              </a:solidFill>
              <a:effectLst/>
              <a:latin typeface="+mn-lt"/>
              <a:ea typeface="+mn-ea"/>
              <a:cs typeface="+mn-cs"/>
            </a:rPr>
            <a:t>Mix 1:0.5 Crop Aid Seed Plus with water and lightly mist seeds. </a:t>
          </a:r>
          <a:r>
            <a:rPr lang="en-CA" sz="1200" b="0">
              <a:solidFill>
                <a:schemeClr val="dk1"/>
              </a:solidFill>
              <a:effectLst/>
              <a:latin typeface="+mn-lt"/>
              <a:ea typeface="+mn-ea"/>
              <a:cs typeface="+mn-cs"/>
            </a:rPr>
            <a:t>Do not soak seeds. Seeds should not be 100% wet, only partially covered.</a:t>
          </a:r>
        </a:p>
        <a:p>
          <a:pPr lvl="0"/>
          <a:endParaRPr lang="en-CA" sz="1200">
            <a:solidFill>
              <a:schemeClr val="dk1"/>
            </a:solidFill>
            <a:effectLst/>
            <a:latin typeface="+mn-lt"/>
            <a:ea typeface="+mn-ea"/>
            <a:cs typeface="+mn-cs"/>
          </a:endParaRPr>
        </a:p>
        <a:p>
          <a:r>
            <a:rPr lang="en-CA" sz="1200">
              <a:solidFill>
                <a:schemeClr val="dk1"/>
              </a:solidFill>
              <a:effectLst/>
              <a:latin typeface="+mn-lt"/>
              <a:ea typeface="+mn-ea"/>
              <a:cs typeface="+mn-cs"/>
            </a:rPr>
            <a:t>For the </a:t>
          </a:r>
          <a:r>
            <a:rPr lang="en-CA" sz="1200" b="1">
              <a:solidFill>
                <a:schemeClr val="dk1"/>
              </a:solidFill>
              <a:effectLst/>
              <a:latin typeface="+mn-lt"/>
              <a:ea typeface="+mn-ea"/>
              <a:cs typeface="+mn-cs"/>
            </a:rPr>
            <a:t>Canola </a:t>
          </a:r>
          <a:r>
            <a:rPr lang="en-CA" sz="1200">
              <a:solidFill>
                <a:schemeClr val="dk1"/>
              </a:solidFill>
              <a:effectLst/>
              <a:latin typeface="+mn-lt"/>
              <a:ea typeface="+mn-ea"/>
              <a:cs typeface="+mn-cs"/>
            </a:rPr>
            <a:t>on our plots we would want:</a:t>
          </a:r>
        </a:p>
        <a:p>
          <a:endParaRPr lang="en-CA" sz="1200">
            <a:solidFill>
              <a:schemeClr val="dk1"/>
            </a:solidFill>
            <a:effectLst/>
            <a:latin typeface="+mn-lt"/>
            <a:ea typeface="+mn-ea"/>
            <a:cs typeface="+mn-cs"/>
          </a:endParaRPr>
        </a:p>
        <a:p>
          <a:pPr lvl="0"/>
          <a:r>
            <a:rPr lang="en-CA" sz="1200">
              <a:solidFill>
                <a:schemeClr val="dk1"/>
              </a:solidFill>
              <a:effectLst/>
              <a:latin typeface="+mn-lt"/>
              <a:ea typeface="+mn-ea"/>
              <a:cs typeface="+mn-cs"/>
            </a:rPr>
            <a:t>The </a:t>
          </a:r>
          <a:r>
            <a:rPr lang="en-CA" sz="1200" b="1">
              <a:solidFill>
                <a:schemeClr val="dk1"/>
              </a:solidFill>
              <a:effectLst/>
              <a:latin typeface="+mn-lt"/>
              <a:ea typeface="+mn-ea"/>
              <a:cs typeface="+mn-cs"/>
            </a:rPr>
            <a:t>Crop Aid Plus </a:t>
          </a:r>
          <a:r>
            <a:rPr lang="en-CA" sz="1200">
              <a:solidFill>
                <a:schemeClr val="dk1"/>
              </a:solidFill>
              <a:effectLst/>
              <a:latin typeface="+mn-lt"/>
              <a:ea typeface="+mn-ea"/>
              <a:cs typeface="+mn-cs"/>
            </a:rPr>
            <a:t>can be tanked mixed with the glyphosate with the pre seed burn off. </a:t>
          </a:r>
        </a:p>
        <a:p>
          <a:pPr lvl="0"/>
          <a:r>
            <a:rPr lang="en-CA" sz="1200">
              <a:solidFill>
                <a:schemeClr val="dk1"/>
              </a:solidFill>
              <a:effectLst/>
              <a:latin typeface="+mn-lt"/>
              <a:ea typeface="+mn-ea"/>
              <a:cs typeface="+mn-cs"/>
            </a:rPr>
            <a:t>The r</a:t>
          </a:r>
          <a:r>
            <a:rPr lang="en-CA" sz="1200" b="1">
              <a:solidFill>
                <a:schemeClr val="dk1"/>
              </a:solidFill>
              <a:effectLst/>
              <a:latin typeface="+mn-lt"/>
              <a:ea typeface="+mn-ea"/>
              <a:cs typeface="+mn-cs"/>
            </a:rPr>
            <a:t>ate of this application is 250 ml/acre</a:t>
          </a:r>
          <a:r>
            <a:rPr lang="en-CA" sz="1200">
              <a:solidFill>
                <a:schemeClr val="dk1"/>
              </a:solidFill>
              <a:effectLst/>
              <a:latin typeface="+mn-lt"/>
              <a:ea typeface="+mn-ea"/>
              <a:cs typeface="+mn-cs"/>
            </a:rPr>
            <a:t>. </a:t>
          </a:r>
        </a:p>
        <a:p>
          <a:pPr lvl="0"/>
          <a:r>
            <a:rPr lang="en-CA" sz="1200">
              <a:solidFill>
                <a:schemeClr val="dk1"/>
              </a:solidFill>
              <a:effectLst/>
              <a:latin typeface="+mn-lt"/>
              <a:ea typeface="+mn-ea"/>
              <a:cs typeface="+mn-cs"/>
            </a:rPr>
            <a:t>When filling for pre burn the Crop Aid Soil goes in last. </a:t>
          </a:r>
        </a:p>
        <a:p>
          <a:pPr lvl="0"/>
          <a:endParaRPr lang="en-CA" sz="1200">
            <a:solidFill>
              <a:schemeClr val="dk1"/>
            </a:solidFill>
            <a:effectLst/>
            <a:latin typeface="+mn-lt"/>
            <a:ea typeface="+mn-ea"/>
            <a:cs typeface="+mn-cs"/>
          </a:endParaRPr>
        </a:p>
        <a:p>
          <a:pPr lvl="0"/>
          <a:r>
            <a:rPr lang="en-CA" sz="1200">
              <a:solidFill>
                <a:schemeClr val="dk1"/>
              </a:solidFill>
              <a:effectLst/>
              <a:latin typeface="+mn-lt"/>
              <a:ea typeface="+mn-ea"/>
              <a:cs typeface="+mn-cs"/>
            </a:rPr>
            <a:t>When you are going to do the in crop herbicide application on the </a:t>
          </a:r>
          <a:r>
            <a:rPr lang="en-CA" sz="1200" b="1">
              <a:solidFill>
                <a:schemeClr val="dk1"/>
              </a:solidFill>
              <a:effectLst/>
              <a:latin typeface="+mn-lt"/>
              <a:ea typeface="+mn-ea"/>
              <a:cs typeface="+mn-cs"/>
            </a:rPr>
            <a:t>Canola</a:t>
          </a:r>
          <a:r>
            <a:rPr lang="en-CA" sz="1200">
              <a:solidFill>
                <a:schemeClr val="dk1"/>
              </a:solidFill>
              <a:effectLst/>
              <a:latin typeface="+mn-lt"/>
              <a:ea typeface="+mn-ea"/>
              <a:cs typeface="+mn-cs"/>
            </a:rPr>
            <a:t> you can add the </a:t>
          </a:r>
          <a:r>
            <a:rPr lang="en-CA" sz="1200" b="1">
              <a:solidFill>
                <a:schemeClr val="dk1"/>
              </a:solidFill>
              <a:effectLst/>
              <a:latin typeface="+mn-lt"/>
              <a:ea typeface="+mn-ea"/>
              <a:cs typeface="+mn-cs"/>
            </a:rPr>
            <a:t>Crop Aid React 4-3-6-10(1 L/acre) and a 2nd application of the Crop Aid Plus (250 ml/acre).</a:t>
          </a:r>
          <a:r>
            <a:rPr lang="en-CA" sz="1200">
              <a:solidFill>
                <a:schemeClr val="dk1"/>
              </a:solidFill>
              <a:effectLst/>
              <a:latin typeface="+mn-lt"/>
              <a:ea typeface="+mn-ea"/>
              <a:cs typeface="+mn-cs"/>
            </a:rPr>
            <a:t> </a:t>
          </a:r>
        </a:p>
        <a:p>
          <a:pPr lvl="0"/>
          <a:r>
            <a:rPr lang="en-CA" sz="1200" b="0">
              <a:solidFill>
                <a:schemeClr val="dk1"/>
              </a:solidFill>
              <a:effectLst/>
              <a:latin typeface="+mn-lt"/>
              <a:ea typeface="+mn-ea"/>
              <a:cs typeface="+mn-cs"/>
            </a:rPr>
            <a:t>Timing would be when the canola is cabbaging and has pretty good ground cover. Generally fits in with the 2nd herbicide application on the canola. </a:t>
          </a:r>
        </a:p>
        <a:p>
          <a:pPr lvl="0"/>
          <a:r>
            <a:rPr lang="en-CA" sz="1200" b="0">
              <a:solidFill>
                <a:schemeClr val="dk1"/>
              </a:solidFill>
              <a:effectLst/>
              <a:latin typeface="+mn-lt"/>
              <a:ea typeface="+mn-ea"/>
              <a:cs typeface="+mn-cs"/>
            </a:rPr>
            <a:t>When filling the sprayer, the Crop Aid React 4-3-6-10 and Crop Aid Plus can be added at the end with the Crop Aid Plus added last.</a:t>
          </a:r>
        </a:p>
        <a:p>
          <a:r>
            <a:rPr lang="en-CA" sz="1200">
              <a:solidFill>
                <a:schemeClr val="dk1"/>
              </a:solidFill>
              <a:effectLst/>
              <a:latin typeface="+mn-lt"/>
              <a:ea typeface="+mn-ea"/>
              <a:cs typeface="+mn-cs"/>
            </a:rPr>
            <a:t> </a:t>
          </a:r>
        </a:p>
        <a:p>
          <a:r>
            <a:rPr lang="en-CA" sz="1200">
              <a:solidFill>
                <a:schemeClr val="dk1"/>
              </a:solidFill>
              <a:effectLst/>
              <a:latin typeface="+mn-lt"/>
              <a:ea typeface="+mn-ea"/>
              <a:cs typeface="+mn-cs"/>
            </a:rPr>
            <a:t>For the</a:t>
          </a:r>
          <a:r>
            <a:rPr lang="en-CA" sz="1200" b="1">
              <a:solidFill>
                <a:schemeClr val="dk1"/>
              </a:solidFill>
              <a:effectLst/>
              <a:latin typeface="+mn-lt"/>
              <a:ea typeface="+mn-ea"/>
              <a:cs typeface="+mn-cs"/>
            </a:rPr>
            <a:t> Wheat</a:t>
          </a:r>
          <a:r>
            <a:rPr lang="en-CA" sz="1200" b="1" baseline="0">
              <a:solidFill>
                <a:schemeClr val="dk1"/>
              </a:solidFill>
              <a:effectLst/>
              <a:latin typeface="+mn-lt"/>
              <a:ea typeface="+mn-ea"/>
              <a:cs typeface="+mn-cs"/>
            </a:rPr>
            <a:t> and Peas</a:t>
          </a:r>
          <a:r>
            <a:rPr lang="en-CA" sz="1200">
              <a:solidFill>
                <a:schemeClr val="dk1"/>
              </a:solidFill>
              <a:effectLst/>
              <a:latin typeface="+mn-lt"/>
              <a:ea typeface="+mn-ea"/>
              <a:cs typeface="+mn-cs"/>
            </a:rPr>
            <a:t> on our plots we would want:</a:t>
          </a:r>
        </a:p>
        <a:p>
          <a:endParaRPr lang="en-CA" sz="1200">
            <a:solidFill>
              <a:schemeClr val="dk1"/>
            </a:solidFill>
            <a:effectLst/>
            <a:latin typeface="+mn-lt"/>
            <a:ea typeface="+mn-ea"/>
            <a:cs typeface="+mn-cs"/>
          </a:endParaRPr>
        </a:p>
        <a:p>
          <a:pPr lvl="0"/>
          <a:r>
            <a:rPr lang="en-CA" sz="1200">
              <a:solidFill>
                <a:schemeClr val="dk1"/>
              </a:solidFill>
              <a:effectLst/>
              <a:latin typeface="+mn-lt"/>
              <a:ea typeface="+mn-ea"/>
              <a:cs typeface="+mn-cs"/>
            </a:rPr>
            <a:t>The </a:t>
          </a:r>
          <a:r>
            <a:rPr lang="en-CA" sz="1200" b="1">
              <a:solidFill>
                <a:schemeClr val="dk1"/>
              </a:solidFill>
              <a:effectLst/>
              <a:latin typeface="+mn-lt"/>
              <a:ea typeface="+mn-ea"/>
              <a:cs typeface="+mn-cs"/>
            </a:rPr>
            <a:t>Crop Aid Seed </a:t>
          </a:r>
          <a:r>
            <a:rPr lang="en-CA" sz="1200">
              <a:solidFill>
                <a:schemeClr val="dk1"/>
              </a:solidFill>
              <a:effectLst/>
              <a:latin typeface="+mn-lt"/>
              <a:ea typeface="+mn-ea"/>
              <a:cs typeface="+mn-cs"/>
            </a:rPr>
            <a:t>applied at the time of treating. </a:t>
          </a:r>
        </a:p>
        <a:p>
          <a:pPr lvl="0"/>
          <a:r>
            <a:rPr lang="en-CA" sz="1200">
              <a:solidFill>
                <a:schemeClr val="dk1"/>
              </a:solidFill>
              <a:effectLst/>
              <a:latin typeface="+mn-lt"/>
              <a:ea typeface="+mn-ea"/>
              <a:cs typeface="+mn-cs"/>
            </a:rPr>
            <a:t>Our product can be mixed with seed fungicides and innoculants. It can be applied anytime before seeding. Rate is 100ml/bushel of treated seed. See above instructions for seed application.</a:t>
          </a:r>
        </a:p>
        <a:p>
          <a:pPr lvl="0"/>
          <a:r>
            <a:rPr lang="en-CA" sz="1200">
              <a:solidFill>
                <a:schemeClr val="dk1"/>
              </a:solidFill>
              <a:effectLst/>
              <a:latin typeface="+mn-lt"/>
              <a:ea typeface="+mn-ea"/>
              <a:cs typeface="+mn-cs"/>
            </a:rPr>
            <a:t>The </a:t>
          </a:r>
          <a:r>
            <a:rPr lang="en-CA" sz="1200" b="1">
              <a:solidFill>
                <a:schemeClr val="dk1"/>
              </a:solidFill>
              <a:effectLst/>
              <a:latin typeface="+mn-lt"/>
              <a:ea typeface="+mn-ea"/>
              <a:cs typeface="+mn-cs"/>
            </a:rPr>
            <a:t>Crop Aid Plus </a:t>
          </a:r>
          <a:r>
            <a:rPr lang="en-CA" sz="1200">
              <a:solidFill>
                <a:schemeClr val="dk1"/>
              </a:solidFill>
              <a:effectLst/>
              <a:latin typeface="+mn-lt"/>
              <a:ea typeface="+mn-ea"/>
              <a:cs typeface="+mn-cs"/>
            </a:rPr>
            <a:t>can be tanked mixed with the glyphosate with the pre seed burn off. The rate of this </a:t>
          </a:r>
          <a:r>
            <a:rPr lang="en-CA" sz="1200" b="1">
              <a:solidFill>
                <a:schemeClr val="dk1"/>
              </a:solidFill>
              <a:effectLst/>
              <a:latin typeface="+mn-lt"/>
              <a:ea typeface="+mn-ea"/>
              <a:cs typeface="+mn-cs"/>
            </a:rPr>
            <a:t>application is 250 ml/acre</a:t>
          </a:r>
          <a:r>
            <a:rPr lang="en-CA" sz="1200">
              <a:solidFill>
                <a:schemeClr val="dk1"/>
              </a:solidFill>
              <a:effectLst/>
              <a:latin typeface="+mn-lt"/>
              <a:ea typeface="+mn-ea"/>
              <a:cs typeface="+mn-cs"/>
            </a:rPr>
            <a:t>. </a:t>
          </a:r>
        </a:p>
        <a:p>
          <a:pPr lvl="0"/>
          <a:r>
            <a:rPr lang="en-CA" sz="1200">
              <a:solidFill>
                <a:schemeClr val="dk1"/>
              </a:solidFill>
              <a:effectLst/>
              <a:latin typeface="+mn-lt"/>
              <a:ea typeface="+mn-ea"/>
              <a:cs typeface="+mn-cs"/>
            </a:rPr>
            <a:t>When filling for pre burn the Crop Aid Plus goes in last. </a:t>
          </a:r>
        </a:p>
        <a:p>
          <a:pPr lvl="0"/>
          <a:endParaRPr lang="en-CA" sz="1200">
            <a:solidFill>
              <a:schemeClr val="dk1"/>
            </a:solidFill>
            <a:effectLst/>
            <a:latin typeface="+mn-lt"/>
            <a:ea typeface="+mn-ea"/>
            <a:cs typeface="+mn-cs"/>
          </a:endParaRPr>
        </a:p>
        <a:p>
          <a:pPr lvl="0"/>
          <a:r>
            <a:rPr lang="en-CA" sz="1200">
              <a:solidFill>
                <a:schemeClr val="dk1"/>
              </a:solidFill>
              <a:effectLst/>
              <a:latin typeface="+mn-lt"/>
              <a:ea typeface="+mn-ea"/>
              <a:cs typeface="+mn-cs"/>
            </a:rPr>
            <a:t> When doing the in crop herbicide on the Oats and Peas</a:t>
          </a:r>
          <a:r>
            <a:rPr lang="en-CA" sz="1200" b="1">
              <a:solidFill>
                <a:schemeClr val="dk1"/>
              </a:solidFill>
              <a:effectLst/>
              <a:latin typeface="+mn-lt"/>
              <a:ea typeface="+mn-ea"/>
              <a:cs typeface="+mn-cs"/>
            </a:rPr>
            <a:t> </a:t>
          </a:r>
          <a:r>
            <a:rPr lang="en-CA" sz="1200">
              <a:solidFill>
                <a:schemeClr val="dk1"/>
              </a:solidFill>
              <a:effectLst/>
              <a:latin typeface="+mn-lt"/>
              <a:ea typeface="+mn-ea"/>
              <a:cs typeface="+mn-cs"/>
            </a:rPr>
            <a:t>you can add the</a:t>
          </a:r>
          <a:r>
            <a:rPr lang="en-CA" sz="1200" b="1">
              <a:solidFill>
                <a:schemeClr val="dk1"/>
              </a:solidFill>
              <a:effectLst/>
              <a:latin typeface="+mn-lt"/>
              <a:ea typeface="+mn-ea"/>
              <a:cs typeface="+mn-cs"/>
            </a:rPr>
            <a:t> </a:t>
          </a:r>
        </a:p>
        <a:p>
          <a:pPr lvl="0"/>
          <a:r>
            <a:rPr lang="en-CA" sz="1200" b="1">
              <a:solidFill>
                <a:schemeClr val="dk1"/>
              </a:solidFill>
              <a:effectLst/>
              <a:latin typeface="+mn-lt"/>
              <a:ea typeface="+mn-ea"/>
              <a:cs typeface="+mn-cs"/>
            </a:rPr>
            <a:t>Crop Aid React 4-3-6-10 (1 L/acre) and a 2nd application of the Crop Aid Plus(250 ml/acre)</a:t>
          </a:r>
          <a:r>
            <a:rPr lang="en-CA" sz="1200">
              <a:solidFill>
                <a:schemeClr val="dk1"/>
              </a:solidFill>
              <a:effectLst/>
              <a:latin typeface="+mn-lt"/>
              <a:ea typeface="+mn-ea"/>
              <a:cs typeface="+mn-cs"/>
            </a:rPr>
            <a:t>. When filling the sprayer, the Crop Aid Foliar Fertilizer and Crop Aid Plus can be added at the end with the Crop Aid Plus added last.</a:t>
          </a:r>
        </a:p>
        <a:p>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333376</xdr:colOff>
      <xdr:row>1</xdr:row>
      <xdr:rowOff>123825</xdr:rowOff>
    </xdr:from>
    <xdr:to>
      <xdr:col>16</xdr:col>
      <xdr:colOff>457200</xdr:colOff>
      <xdr:row>54</xdr:row>
      <xdr:rowOff>95250</xdr:rowOff>
    </xdr:to>
    <xdr:sp macro="" textlink="">
      <xdr:nvSpPr>
        <xdr:cNvPr id="2" name="TextBox 1">
          <a:extLst>
            <a:ext uri="{FF2B5EF4-FFF2-40B4-BE49-F238E27FC236}">
              <a16:creationId xmlns:a16="http://schemas.microsoft.com/office/drawing/2014/main" xmlns="" id="{D8B3C104-86A2-4122-8AD2-7B6079B893C2}"/>
            </a:ext>
          </a:extLst>
        </xdr:cNvPr>
        <xdr:cNvSpPr txBox="1"/>
      </xdr:nvSpPr>
      <xdr:spPr>
        <a:xfrm>
          <a:off x="333376" y="314325"/>
          <a:ext cx="9877424" cy="10067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Trial Site: Crop</a:t>
          </a:r>
          <a:r>
            <a:rPr lang="en-US" sz="1100" b="1" baseline="0">
              <a:solidFill>
                <a:schemeClr val="dk1"/>
              </a:solidFill>
              <a:effectLst/>
              <a:latin typeface="+mn-lt"/>
              <a:ea typeface="+mn-ea"/>
              <a:cs typeface="+mn-cs"/>
            </a:rPr>
            <a:t> Aid Trial</a:t>
          </a:r>
          <a:endParaRPr lang="en-CA" sz="1100">
            <a:solidFill>
              <a:schemeClr val="dk1"/>
            </a:solidFill>
            <a:effectLst/>
            <a:latin typeface="+mn-lt"/>
            <a:ea typeface="+mn-ea"/>
            <a:cs typeface="+mn-cs"/>
          </a:endParaRPr>
        </a:p>
        <a:p>
          <a:r>
            <a:rPr lang="en-US" sz="1100">
              <a:solidFill>
                <a:schemeClr val="dk1"/>
              </a:solidFill>
              <a:effectLst/>
              <a:latin typeface="+mn-lt"/>
              <a:ea typeface="+mn-ea"/>
              <a:cs typeface="+mn-cs"/>
            </a:rPr>
            <a:t> The trial was located on the north</a:t>
          </a:r>
          <a:r>
            <a:rPr lang="en-US" sz="1100" baseline="0">
              <a:solidFill>
                <a:schemeClr val="dk1"/>
              </a:solidFill>
              <a:effectLst/>
              <a:latin typeface="+mn-lt"/>
              <a:ea typeface="+mn-ea"/>
              <a:cs typeface="+mn-cs"/>
            </a:rPr>
            <a:t> east </a:t>
          </a:r>
          <a:r>
            <a:rPr lang="en-US" sz="1100">
              <a:solidFill>
                <a:schemeClr val="dk1"/>
              </a:solidFill>
              <a:effectLst/>
              <a:latin typeface="+mn-lt"/>
              <a:ea typeface="+mn-ea"/>
              <a:cs typeface="+mn-cs"/>
            </a:rPr>
            <a:t>end of the field SE 3 42 20 W2 in the RM of 399 Lake Lenore located near the town of St. Brieux Saskatchewan. GPS location of the trial as follows latitude 52.585 and longitude 104.789. </a:t>
          </a:r>
          <a:r>
            <a:rPr lang="en-US" sz="1100" baseline="0">
              <a:solidFill>
                <a:schemeClr val="dk1"/>
              </a:solidFill>
              <a:effectLst/>
              <a:latin typeface="+mn-lt"/>
              <a:ea typeface="+mn-ea"/>
              <a:cs typeface="+mn-cs"/>
            </a:rPr>
            <a:t>Crop roation for the field 2016 feed barley, 2017 RR canola, 2018 malt barley, 2019 RR canola. </a:t>
          </a:r>
          <a:r>
            <a:rPr lang="en-US" sz="1100">
              <a:solidFill>
                <a:schemeClr val="dk1"/>
              </a:solidFill>
              <a:effectLst/>
              <a:latin typeface="+mn-lt"/>
              <a:ea typeface="+mn-ea"/>
              <a:cs typeface="+mn-cs"/>
            </a:rPr>
            <a:t>Each plot was 6m by 10m and replicated 4 times in a randomized complete block design with three</a:t>
          </a:r>
          <a:r>
            <a:rPr lang="en-US" sz="1100" baseline="0">
              <a:solidFill>
                <a:schemeClr val="dk1"/>
              </a:solidFill>
              <a:effectLst/>
              <a:latin typeface="+mn-lt"/>
              <a:ea typeface="+mn-ea"/>
              <a:cs typeface="+mn-cs"/>
            </a:rPr>
            <a:t> different crops (barley, LL canola and oats) in 2020-2022. For the 2023-2025 system the crops are going to be peas, wheat and canola.</a:t>
          </a:r>
          <a:r>
            <a:rPr lang="en-US" sz="1100">
              <a:solidFill>
                <a:schemeClr val="dk1"/>
              </a:solidFill>
              <a:effectLst/>
              <a:latin typeface="+mn-lt"/>
              <a:ea typeface="+mn-ea"/>
              <a:cs typeface="+mn-cs"/>
            </a:rPr>
            <a:t> </a:t>
          </a:r>
          <a:endParaRPr lang="en-CA" sz="1100">
            <a:solidFill>
              <a:schemeClr val="dk1"/>
            </a:solidFill>
            <a:effectLst/>
            <a:latin typeface="+mn-lt"/>
            <a:ea typeface="+mn-ea"/>
            <a:cs typeface="+mn-cs"/>
          </a:endParaRPr>
        </a:p>
        <a:p>
          <a:r>
            <a:rPr lang="en-US" sz="1100" b="1">
              <a:solidFill>
                <a:schemeClr val="dk1"/>
              </a:solidFill>
              <a:effectLst/>
              <a:latin typeface="+mn-lt"/>
              <a:ea typeface="+mn-ea"/>
              <a:cs typeface="+mn-cs"/>
            </a:rPr>
            <a:t>Weather Comments:</a:t>
          </a:r>
          <a:endParaRPr lang="en-CA" sz="1100">
            <a:solidFill>
              <a:schemeClr val="dk1"/>
            </a:solidFill>
            <a:effectLst/>
            <a:latin typeface="+mn-lt"/>
            <a:ea typeface="+mn-ea"/>
            <a:cs typeface="+mn-cs"/>
          </a:endParaRPr>
        </a:p>
        <a:p>
          <a:endParaRPr lang="en-CA" sz="1100">
            <a:solidFill>
              <a:schemeClr val="dk1"/>
            </a:solidFill>
            <a:effectLst/>
            <a:latin typeface="+mn-lt"/>
            <a:ea typeface="+mn-ea"/>
            <a:cs typeface="+mn-cs"/>
          </a:endParaRPr>
        </a:p>
        <a:p>
          <a:r>
            <a:rPr lang="en-US" sz="1100" b="1">
              <a:solidFill>
                <a:schemeClr val="dk1"/>
              </a:solidFill>
              <a:effectLst/>
              <a:latin typeface="+mn-lt"/>
              <a:ea typeface="+mn-ea"/>
              <a:cs typeface="+mn-cs"/>
            </a:rPr>
            <a:t>Application Comments:</a:t>
          </a:r>
          <a:endParaRPr lang="en-CA" sz="1100">
            <a:solidFill>
              <a:schemeClr val="dk1"/>
            </a:solidFill>
            <a:effectLst/>
            <a:latin typeface="+mn-lt"/>
            <a:ea typeface="+mn-ea"/>
            <a:cs typeface="+mn-cs"/>
          </a:endParaRPr>
        </a:p>
        <a:p>
          <a:r>
            <a:rPr lang="en-US" sz="1100">
              <a:solidFill>
                <a:schemeClr val="dk1"/>
              </a:solidFill>
              <a:effectLst/>
              <a:latin typeface="+mn-lt"/>
              <a:ea typeface="+mn-ea"/>
              <a:cs typeface="+mn-cs"/>
            </a:rPr>
            <a:t>Seeded the trial was seeded in the morning of May</a:t>
          </a:r>
          <a:r>
            <a:rPr lang="en-US" sz="1100" baseline="0">
              <a:solidFill>
                <a:schemeClr val="dk1"/>
              </a:solidFill>
              <a:effectLst/>
              <a:latin typeface="+mn-lt"/>
              <a:ea typeface="+mn-ea"/>
              <a:cs typeface="+mn-cs"/>
            </a:rPr>
            <a:t> 18th 2023 </a:t>
          </a:r>
          <a:r>
            <a:rPr lang="en-US" sz="1100">
              <a:solidFill>
                <a:schemeClr val="dk1"/>
              </a:solidFill>
              <a:effectLst/>
              <a:latin typeface="+mn-lt"/>
              <a:ea typeface="+mn-ea"/>
              <a:cs typeface="+mn-cs"/>
            </a:rPr>
            <a:t>at the 0.5-inch mark in the soil to ensure that the seed, Canola</a:t>
          </a:r>
          <a:r>
            <a:rPr lang="en-US" sz="1100" baseline="0">
              <a:solidFill>
                <a:schemeClr val="dk1"/>
              </a:solidFill>
              <a:effectLst/>
              <a:latin typeface="+mn-lt"/>
              <a:ea typeface="+mn-ea"/>
              <a:cs typeface="+mn-cs"/>
            </a:rPr>
            <a:t> Liberty L345PC, Wheat Alida and Peas Canary</a:t>
          </a:r>
          <a:r>
            <a:rPr lang="en-US" sz="1100">
              <a:solidFill>
                <a:schemeClr val="dk1"/>
              </a:solidFill>
              <a:effectLst/>
              <a:latin typeface="+mn-lt"/>
              <a:ea typeface="+mn-ea"/>
              <a:cs typeface="+mn-cs"/>
            </a:rPr>
            <a:t>, would germinate well and the trial emerged on. Seed treating took part the day before seeding. Soil temperature was approx. 12 degrees at the time of seeding</a:t>
          </a:r>
          <a:r>
            <a:rPr lang="en-US" sz="1100" baseline="0">
              <a:solidFill>
                <a:schemeClr val="dk1"/>
              </a:solidFill>
              <a:effectLst/>
              <a:latin typeface="+mn-lt"/>
              <a:ea typeface="+mn-ea"/>
              <a:cs typeface="+mn-cs"/>
            </a:rPr>
            <a:t> which we directly seeded into last years stubble</a:t>
          </a:r>
          <a:r>
            <a:rPr lang="en-US" sz="1100">
              <a:solidFill>
                <a:schemeClr val="dk1"/>
              </a:solidFill>
              <a:effectLst/>
              <a:latin typeface="+mn-lt"/>
              <a:ea typeface="+mn-ea"/>
              <a:cs typeface="+mn-cs"/>
            </a:rPr>
            <a:t>. Each plot seeded area was 16.45m squared and then trimmed down to a harvested area size of 13.71m squared. We seeded with a Fabro plot seeder with 6 rows at 9 inches spacing. </a:t>
          </a:r>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Foliar applications</a:t>
          </a:r>
          <a:r>
            <a:rPr lang="en-CA" sz="1100" baseline="0">
              <a:solidFill>
                <a:schemeClr val="dk1"/>
              </a:solidFill>
              <a:effectLst/>
              <a:latin typeface="+mn-lt"/>
              <a:ea typeface="+mn-ea"/>
              <a:cs typeface="+mn-cs"/>
            </a:rPr>
            <a:t> mixed with herbicide products were performed on May 20th preburn application, June 16th canola stage 1-2lf, wheat 2-3lf, peas 3-6 nodes and July 7th canola bolting, wheat in the boot, and peas had flower buds. The product mixed well with the choosen herbicides and was an easy clean up with no residue left on the bottles or the screens of the nozzels.</a:t>
          </a:r>
          <a:endParaRPr lang="en-CA" sz="1100">
            <a:solidFill>
              <a:schemeClr val="dk1"/>
            </a:solidFill>
            <a:effectLst/>
            <a:latin typeface="+mn-lt"/>
            <a:ea typeface="+mn-ea"/>
            <a:cs typeface="+mn-cs"/>
          </a:endParaRPr>
        </a:p>
        <a:p>
          <a:endParaRPr lang="en-CA" sz="1100">
            <a:solidFill>
              <a:schemeClr val="dk1"/>
            </a:solidFill>
            <a:effectLst/>
            <a:latin typeface="+mn-lt"/>
            <a:ea typeface="+mn-ea"/>
            <a:cs typeface="+mn-cs"/>
          </a:endParaRPr>
        </a:p>
        <a:p>
          <a:r>
            <a:rPr lang="en-US" sz="1100" b="1">
              <a:solidFill>
                <a:schemeClr val="dk1"/>
              </a:solidFill>
              <a:effectLst/>
              <a:latin typeface="+mn-lt"/>
              <a:ea typeface="+mn-ea"/>
              <a:cs typeface="+mn-cs"/>
            </a:rPr>
            <a:t>Rating Description:</a:t>
          </a:r>
          <a:endParaRPr lang="en-CA" sz="1100">
            <a:solidFill>
              <a:schemeClr val="dk1"/>
            </a:solidFill>
            <a:effectLst/>
            <a:latin typeface="+mn-lt"/>
            <a:ea typeface="+mn-ea"/>
            <a:cs typeface="+mn-cs"/>
          </a:endParaRPr>
        </a:p>
        <a:p>
          <a:r>
            <a:rPr lang="en-CA" sz="1100" b="0" i="0" u="none" strike="noStrike">
              <a:solidFill>
                <a:schemeClr val="dk1"/>
              </a:solidFill>
              <a:effectLst/>
              <a:latin typeface="+mn-lt"/>
              <a:ea typeface="+mn-ea"/>
              <a:cs typeface="+mn-cs"/>
            </a:rPr>
            <a:t>Phytotoxicity rating</a:t>
          </a:r>
          <a:r>
            <a:rPr lang="en-CA" sz="1100" b="0" i="0" u="none" strike="noStrike" baseline="0">
              <a:solidFill>
                <a:schemeClr val="dk1"/>
              </a:solidFill>
              <a:effectLst/>
              <a:latin typeface="+mn-lt"/>
              <a:ea typeface="+mn-ea"/>
              <a:cs typeface="+mn-cs"/>
            </a:rPr>
            <a:t> scale was based on a percentage 0 indiciating a happy and healthy plant and 100 indiciating a dead plant, </a:t>
          </a:r>
          <a:r>
            <a:rPr lang="en-CA" sz="1100" b="0" i="0" u="none" strike="noStrike">
              <a:solidFill>
                <a:schemeClr val="dk1"/>
              </a:solidFill>
              <a:effectLst/>
              <a:latin typeface="+mn-lt"/>
              <a:ea typeface="+mn-ea"/>
              <a:cs typeface="+mn-cs"/>
            </a:rPr>
            <a:t>based on a few days to a week after application to make sure that plant is still healthy and happy with no phytotoxicity</a:t>
          </a:r>
          <a:r>
            <a:rPr lang="en-CA" sz="1100" b="0" i="0" u="none" strike="noStrike" baseline="0">
              <a:solidFill>
                <a:schemeClr val="dk1"/>
              </a:solidFill>
              <a:effectLst/>
              <a:latin typeface="+mn-lt"/>
              <a:ea typeface="+mn-ea"/>
              <a:cs typeface="+mn-cs"/>
            </a:rPr>
            <a:t> from the products (Crop Aid Soil, Crop Aid React, Crop Aid Plus) or the combination of products </a:t>
          </a:r>
          <a:r>
            <a:rPr lang="en-CA" sz="1100" b="0" i="0" baseline="0">
              <a:solidFill>
                <a:schemeClr val="dk1"/>
              </a:solidFill>
              <a:effectLst/>
              <a:latin typeface="+mn-lt"/>
              <a:ea typeface="+mn-ea"/>
              <a:cs typeface="+mn-cs"/>
            </a:rPr>
            <a:t>(Crop Aid Soil, Crop Aid React, Crop Aid Plus)</a:t>
          </a:r>
          <a:r>
            <a:rPr lang="en-CA" sz="1100" b="0" i="0" u="none" strike="noStrike" baseline="0">
              <a:solidFill>
                <a:schemeClr val="dk1"/>
              </a:solidFill>
              <a:effectLst/>
              <a:latin typeface="+mn-lt"/>
              <a:ea typeface="+mn-ea"/>
              <a:cs typeface="+mn-cs"/>
            </a:rPr>
            <a:t> and herbicides combined.</a:t>
          </a:r>
          <a:endParaRPr lang="en-CA" sz="1100">
            <a:solidFill>
              <a:schemeClr val="dk1"/>
            </a:solidFill>
            <a:effectLst/>
            <a:latin typeface="+mn-lt"/>
            <a:ea typeface="+mn-ea"/>
            <a:cs typeface="+mn-cs"/>
          </a:endParaRPr>
        </a:p>
        <a:p>
          <a:r>
            <a:rPr lang="en-US" sz="1100">
              <a:solidFill>
                <a:schemeClr val="dk1"/>
              </a:solidFill>
              <a:effectLst/>
              <a:latin typeface="+mn-lt"/>
              <a:ea typeface="+mn-ea"/>
              <a:cs typeface="+mn-cs"/>
            </a:rPr>
            <a:t>Lodging was done on a 1-9 scale of 1 being standing straight up and 9 laying flat on the ground. </a:t>
          </a:r>
          <a:endParaRPr lang="en-CA" sz="1100">
            <a:solidFill>
              <a:schemeClr val="dk1"/>
            </a:solidFill>
            <a:effectLst/>
            <a:latin typeface="+mn-lt"/>
            <a:ea typeface="+mn-ea"/>
            <a:cs typeface="+mn-cs"/>
          </a:endParaRPr>
        </a:p>
        <a:p>
          <a:r>
            <a:rPr lang="en-US" sz="1100">
              <a:solidFill>
                <a:schemeClr val="dk1"/>
              </a:solidFill>
              <a:effectLst/>
              <a:latin typeface="+mn-lt"/>
              <a:ea typeface="+mn-ea"/>
              <a:cs typeface="+mn-cs"/>
            </a:rPr>
            <a:t>Trial was straight cut combined with a Zurn 150 combine using the classic harvest master system on Sept 5th combined the peas and wheat, then Sept 19th is</a:t>
          </a:r>
          <a:r>
            <a:rPr lang="en-US" sz="1100" baseline="0">
              <a:solidFill>
                <a:schemeClr val="dk1"/>
              </a:solidFill>
              <a:effectLst/>
              <a:latin typeface="+mn-lt"/>
              <a:ea typeface="+mn-ea"/>
              <a:cs typeface="+mn-cs"/>
            </a:rPr>
            <a:t> when we combined the canola</a:t>
          </a:r>
          <a:r>
            <a:rPr lang="en-US" sz="1100">
              <a:solidFill>
                <a:schemeClr val="dk1"/>
              </a:solidFill>
              <a:effectLst/>
              <a:latin typeface="+mn-lt"/>
              <a:ea typeface="+mn-ea"/>
              <a:cs typeface="+mn-cs"/>
            </a:rPr>
            <a:t>. Data that was collect was overall plot weight in kg, test weight in kg/hl and moisture percent using a canola moisture curve. All rows were combined and the yield for each treatment for the had a total of 2 yield points per treatment. The harvested area was 16.47m squared and the harvest pattern was serpentine. There was no disease in the trial and the trial was not sprayed for any other pests beside the herbicide application listed above.</a:t>
          </a:r>
          <a:endParaRPr lang="en-CA" sz="1100">
            <a:solidFill>
              <a:schemeClr val="dk1"/>
            </a:solidFill>
            <a:effectLst/>
            <a:latin typeface="+mn-lt"/>
            <a:ea typeface="+mn-ea"/>
            <a:cs typeface="+mn-cs"/>
          </a:endParaRPr>
        </a:p>
        <a:p>
          <a:r>
            <a:rPr lang="en-US" sz="1100">
              <a:solidFill>
                <a:schemeClr val="dk1"/>
              </a:solidFill>
              <a:effectLst/>
              <a:latin typeface="+mn-lt"/>
              <a:ea typeface="+mn-ea"/>
              <a:cs typeface="+mn-cs"/>
            </a:rPr>
            <a:t>Harvested seed samples were shipping to Seed Solutions Lab for protein testing.</a:t>
          </a:r>
          <a:endParaRPr lang="en-CA" sz="1100">
            <a:solidFill>
              <a:schemeClr val="dk1"/>
            </a:solidFill>
            <a:effectLst/>
            <a:latin typeface="+mn-lt"/>
            <a:ea typeface="+mn-ea"/>
            <a:cs typeface="+mn-cs"/>
          </a:endParaRPr>
        </a:p>
        <a:p>
          <a:r>
            <a:rPr lang="en-US" sz="1100" b="1" i="1">
              <a:solidFill>
                <a:schemeClr val="dk1"/>
              </a:solidFill>
              <a:effectLst/>
              <a:latin typeface="+mn-lt"/>
              <a:ea typeface="+mn-ea"/>
              <a:cs typeface="+mn-cs"/>
            </a:rPr>
            <a:t> </a:t>
          </a:r>
          <a:endParaRPr lang="en-CA" sz="1100">
            <a:solidFill>
              <a:schemeClr val="dk1"/>
            </a:solidFill>
            <a:effectLst/>
            <a:latin typeface="+mn-lt"/>
            <a:ea typeface="+mn-ea"/>
            <a:cs typeface="+mn-cs"/>
          </a:endParaRPr>
        </a:p>
        <a:p>
          <a:r>
            <a:rPr lang="en-US" sz="1100" b="1">
              <a:solidFill>
                <a:schemeClr val="dk1"/>
              </a:solidFill>
              <a:effectLst/>
              <a:latin typeface="+mn-lt"/>
              <a:ea typeface="+mn-ea"/>
              <a:cs typeface="+mn-cs"/>
            </a:rPr>
            <a:t>Results:</a:t>
          </a:r>
        </a:p>
        <a:p>
          <a:r>
            <a:rPr lang="en-CA" sz="1100" b="0" i="0">
              <a:solidFill>
                <a:schemeClr val="dk1"/>
              </a:solidFill>
              <a:effectLst/>
              <a:latin typeface="+mn-lt"/>
              <a:ea typeface="+mn-ea"/>
              <a:cs typeface="+mn-cs"/>
            </a:rPr>
            <a:t>There</a:t>
          </a:r>
          <a:r>
            <a:rPr lang="en-CA" sz="1100" b="0" i="0" baseline="0">
              <a:solidFill>
                <a:schemeClr val="dk1"/>
              </a:solidFill>
              <a:effectLst/>
              <a:latin typeface="+mn-lt"/>
              <a:ea typeface="+mn-ea"/>
              <a:cs typeface="+mn-cs"/>
            </a:rPr>
            <a:t> was</a:t>
          </a:r>
          <a:r>
            <a:rPr lang="en-CA" sz="1100" b="0" i="0">
              <a:solidFill>
                <a:schemeClr val="dk1"/>
              </a:solidFill>
              <a:effectLst/>
              <a:latin typeface="+mn-lt"/>
              <a:ea typeface="+mn-ea"/>
              <a:cs typeface="+mn-cs"/>
            </a:rPr>
            <a:t> no phytotoxicity</a:t>
          </a:r>
          <a:r>
            <a:rPr lang="en-CA" sz="1100" b="0" i="0" baseline="0">
              <a:solidFill>
                <a:schemeClr val="dk1"/>
              </a:solidFill>
              <a:effectLst/>
              <a:latin typeface="+mn-lt"/>
              <a:ea typeface="+mn-ea"/>
              <a:cs typeface="+mn-cs"/>
            </a:rPr>
            <a:t> on the crops from the products (Crop Aid Soil, Crop Aid React, Crop Aid Plus) or the combination of products (Crop Aid Soil, Crop Aid React, Crop Aid Plus) and herbicides combined on the crops. </a:t>
          </a:r>
        </a:p>
        <a:p>
          <a:endParaRPr lang="en-CA" sz="1100" b="0" i="0" baseline="0">
            <a:solidFill>
              <a:schemeClr val="dk1"/>
            </a:solidFill>
            <a:effectLst/>
            <a:latin typeface="+mn-lt"/>
            <a:ea typeface="+mn-ea"/>
            <a:cs typeface="+mn-cs"/>
          </a:endParaRPr>
        </a:p>
        <a:p>
          <a:r>
            <a:rPr lang="en-CA" sz="1100" b="0" i="0" baseline="0">
              <a:solidFill>
                <a:schemeClr val="dk1"/>
              </a:solidFill>
              <a:effectLst/>
              <a:latin typeface="+mn-lt"/>
              <a:ea typeface="+mn-ea"/>
              <a:cs typeface="+mn-cs"/>
            </a:rPr>
            <a:t>The crops emerged a day earlier than the average timing for the crops for the area as well as the crop emergence was even and crop stand was right on par for our target plant counts. Canola stand average count was 7 plants per square foot, wheat stand average count 22 plants per square foot and peas stand averasge count 9 plants per square foot. </a:t>
          </a:r>
        </a:p>
        <a:p>
          <a:endParaRPr lang="en-CA" sz="1100" b="0" i="0" baseline="0">
            <a:solidFill>
              <a:schemeClr val="dk1"/>
            </a:solidFill>
            <a:effectLst/>
            <a:latin typeface="+mn-lt"/>
            <a:ea typeface="+mn-ea"/>
            <a:cs typeface="+mn-cs"/>
          </a:endParaRPr>
        </a:p>
        <a:p>
          <a:r>
            <a:rPr lang="en-CA" sz="1100" b="0" i="0" baseline="0">
              <a:solidFill>
                <a:schemeClr val="dk1"/>
              </a:solidFill>
              <a:effectLst/>
              <a:latin typeface="+mn-lt"/>
              <a:ea typeface="+mn-ea"/>
              <a:cs typeface="+mn-cs"/>
            </a:rPr>
            <a:t>Lodging was relatively normal for the crop and stage of harvest.</a:t>
          </a:r>
        </a:p>
        <a:p>
          <a:endParaRPr lang="en-CA"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b="0" i="0" baseline="0">
              <a:solidFill>
                <a:schemeClr val="dk1"/>
              </a:solidFill>
              <a:effectLst/>
              <a:latin typeface="+mn-lt"/>
              <a:ea typeface="+mn-ea"/>
              <a:cs typeface="+mn-cs"/>
            </a:rPr>
            <a:t>The Pea protein analysis was the same in the treated and utc treatments at 20.23. The Wheat protein average in the treated vs the untreated difference is 0.19%. The canola oil content average in the treated vs the untreated difference is 1.9%.</a:t>
          </a:r>
        </a:p>
        <a:p>
          <a:pPr marL="0" marR="0" lvl="0" indent="0" defTabSz="914400" eaLnBrk="1" fontAlgn="auto" latinLnBrk="0" hangingPunct="1">
            <a:lnSpc>
              <a:spcPct val="100000"/>
            </a:lnSpc>
            <a:spcBef>
              <a:spcPts val="0"/>
            </a:spcBef>
            <a:spcAft>
              <a:spcPts val="0"/>
            </a:spcAft>
            <a:buClrTx/>
            <a:buSzTx/>
            <a:buFontTx/>
            <a:buNone/>
            <a:tabLst/>
            <a:defRPr/>
          </a:pPr>
          <a:endParaRPr lang="en-CA" sz="1100" b="0" i="0" baseline="0">
            <a:solidFill>
              <a:schemeClr val="dk1"/>
            </a:solidFill>
            <a:effectLst/>
            <a:latin typeface="+mn-lt"/>
            <a:ea typeface="+mn-ea"/>
            <a:cs typeface="+mn-cs"/>
          </a:endParaRPr>
        </a:p>
        <a:p>
          <a:r>
            <a:rPr lang="en-CA" sz="1100" b="0" i="0" baseline="0">
              <a:solidFill>
                <a:schemeClr val="dk1"/>
              </a:solidFill>
              <a:effectLst/>
              <a:latin typeface="+mn-lt"/>
              <a:ea typeface="+mn-ea"/>
              <a:cs typeface="+mn-cs"/>
            </a:rPr>
            <a:t>The yield in bu/ac for the canola treated plots averaged 71 bu/ac which is 4.7 bu/ac higher than the untreated check plots average of 66 bu/ac. The yield in bu/ac for the wheat treated plots averaged 63 bu/ac which is 5.8 bu/ac higher than the untreated check plots average of 57 bu/ac. The yield in bu/ac for the pea treated plots averaged 53 bu/ac which is 3.3 bu/ac higher than the untreated check plots average of 50 bu/ac.  </a:t>
          </a:r>
        </a:p>
        <a:p>
          <a:endParaRPr lang="en-CA">
            <a:effectLst/>
          </a:endParaRPr>
        </a:p>
        <a:p>
          <a:r>
            <a:rPr lang="en-CA" sz="1100" b="0" i="0" baseline="0">
              <a:solidFill>
                <a:schemeClr val="dk1"/>
              </a:solidFill>
              <a:effectLst/>
              <a:latin typeface="+mn-lt"/>
              <a:ea typeface="+mn-ea"/>
              <a:cs typeface="+mn-cs"/>
            </a:rPr>
            <a:t>These yield are much more normal than what we had seen compared to the amount of rain fall that was recieved during the growing season. Yields had surprized us this year  despite the dry condictions and poor to average yields overall in Western Canada.</a:t>
          </a:r>
          <a:endParaRPr lang="en-CA">
            <a:effectLst/>
          </a:endParaRPr>
        </a:p>
        <a:p>
          <a:r>
            <a:rPr lang="en-US" sz="1100">
              <a:solidFill>
                <a:schemeClr val="dk1"/>
              </a:solidFill>
              <a:effectLst/>
              <a:latin typeface="+mn-lt"/>
              <a:ea typeface="+mn-ea"/>
              <a:cs typeface="+mn-cs"/>
            </a:rPr>
            <a:t> </a:t>
          </a:r>
          <a:endParaRPr lang="en-CA" sz="1100">
            <a:solidFill>
              <a:schemeClr val="dk1"/>
            </a:solidFill>
            <a:effectLst/>
            <a:latin typeface="+mn-lt"/>
            <a:ea typeface="+mn-ea"/>
            <a:cs typeface="+mn-cs"/>
          </a:endParaRPr>
        </a:p>
        <a:p>
          <a:r>
            <a:rPr lang="en-US" sz="1100" b="1">
              <a:solidFill>
                <a:schemeClr val="dk1"/>
              </a:solidFill>
              <a:effectLst/>
              <a:latin typeface="+mn-lt"/>
              <a:ea typeface="+mn-ea"/>
              <a:cs typeface="+mn-cs"/>
            </a:rPr>
            <a:t>Conclusions:</a:t>
          </a:r>
          <a:endParaRPr lang="en-CA" sz="1100">
            <a:solidFill>
              <a:schemeClr val="dk1"/>
            </a:solidFill>
            <a:effectLst/>
            <a:latin typeface="+mn-lt"/>
            <a:ea typeface="+mn-ea"/>
            <a:cs typeface="+mn-cs"/>
          </a:endParaRPr>
        </a:p>
        <a:p>
          <a:r>
            <a:rPr lang="en-US" sz="1100">
              <a:solidFill>
                <a:schemeClr val="dk1"/>
              </a:solidFill>
              <a:effectLst/>
              <a:latin typeface="+mn-lt"/>
              <a:ea typeface="+mn-ea"/>
              <a:cs typeface="+mn-cs"/>
            </a:rPr>
            <a:t>Overall conclusions the weather cooperated well for the majority</a:t>
          </a:r>
          <a:r>
            <a:rPr lang="en-US" sz="1100" baseline="0">
              <a:solidFill>
                <a:schemeClr val="dk1"/>
              </a:solidFill>
              <a:effectLst/>
              <a:latin typeface="+mn-lt"/>
              <a:ea typeface="+mn-ea"/>
              <a:cs typeface="+mn-cs"/>
            </a:rPr>
            <a:t> expect for the lack of rain measuring in at 126ml  of rain from beginninng of May to the end of July and from May to the end of August rain fall was 218ml of rain which the end of August rains came to late for the peas and the wheat.</a:t>
          </a:r>
          <a:endParaRPr lang="en-CA"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152400</xdr:colOff>
      <xdr:row>1</xdr:row>
      <xdr:rowOff>171450</xdr:rowOff>
    </xdr:from>
    <xdr:to>
      <xdr:col>20</xdr:col>
      <xdr:colOff>19050</xdr:colOff>
      <xdr:row>19</xdr:row>
      <xdr:rowOff>38099</xdr:rowOff>
    </xdr:to>
    <xdr:sp macro="" textlink="">
      <xdr:nvSpPr>
        <xdr:cNvPr id="2" name="TextBox 1">
          <a:extLst>
            <a:ext uri="{FF2B5EF4-FFF2-40B4-BE49-F238E27FC236}">
              <a16:creationId xmlns:a16="http://schemas.microsoft.com/office/drawing/2014/main" xmlns="" id="{18E63241-17B4-4C59-92AB-188F2DE5A0AD}"/>
            </a:ext>
          </a:extLst>
        </xdr:cNvPr>
        <xdr:cNvSpPr txBox="1"/>
      </xdr:nvSpPr>
      <xdr:spPr>
        <a:xfrm>
          <a:off x="10515600" y="171450"/>
          <a:ext cx="1695450" cy="3295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
  <sheetViews>
    <sheetView topLeftCell="A14" workbookViewId="0">
      <selection activeCell="U38" sqref="U38"/>
    </sheetView>
  </sheetViews>
  <sheetFormatPr baseColWidth="10" defaultColWidth="8.83203125" defaultRowHeight="14" x14ac:dyDescent="0"/>
  <sheetData/>
  <pageMargins left="0.7" right="0.7" top="0.75" bottom="0.75" header="0.3" footer="0.3"/>
  <pageSetup scale="76" fitToHeight="0"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L9" sqref="L9"/>
    </sheetView>
  </sheetViews>
  <sheetFormatPr baseColWidth="10" defaultColWidth="8.83203125" defaultRowHeight="14" x14ac:dyDescent="0"/>
  <cols>
    <col min="1" max="1" width="11.1640625" customWidth="1"/>
    <col min="2" max="2" width="4.6640625" bestFit="1" customWidth="1"/>
    <col min="4" max="4" width="3.6640625" bestFit="1" customWidth="1"/>
    <col min="6" max="6" width="3.6640625" bestFit="1" customWidth="1"/>
    <col min="8" max="8" width="12.5" customWidth="1"/>
  </cols>
  <sheetData>
    <row r="1" spans="1:7">
      <c r="A1" t="s">
        <v>3</v>
      </c>
      <c r="E1" t="s">
        <v>7</v>
      </c>
      <c r="G1" t="s">
        <v>17</v>
      </c>
    </row>
    <row r="2" spans="1:7" ht="15" thickBot="1"/>
    <row r="3" spans="1:7">
      <c r="C3" s="1"/>
      <c r="E3" s="1"/>
      <c r="G3" s="1"/>
    </row>
    <row r="4" spans="1:7" ht="15" thickBot="1">
      <c r="B4" t="s">
        <v>5</v>
      </c>
      <c r="C4" s="2" t="s">
        <v>0</v>
      </c>
      <c r="E4" s="2" t="s">
        <v>4</v>
      </c>
      <c r="G4" s="2" t="s">
        <v>1</v>
      </c>
    </row>
    <row r="5" spans="1:7" ht="15" thickBot="1">
      <c r="B5" t="s">
        <v>2</v>
      </c>
    </row>
    <row r="6" spans="1:7">
      <c r="C6" s="1"/>
      <c r="E6" s="1"/>
      <c r="G6" s="1"/>
    </row>
    <row r="7" spans="1:7" ht="15" thickBot="1">
      <c r="B7" t="s">
        <v>5</v>
      </c>
      <c r="C7" s="2" t="s">
        <v>1</v>
      </c>
      <c r="E7" s="2" t="s">
        <v>0</v>
      </c>
      <c r="G7" s="2" t="s">
        <v>4</v>
      </c>
    </row>
    <row r="8" spans="1:7" ht="15" thickBot="1">
      <c r="B8" t="s">
        <v>2</v>
      </c>
    </row>
    <row r="9" spans="1:7">
      <c r="C9" s="1"/>
      <c r="E9" s="1"/>
      <c r="G9" s="1"/>
    </row>
    <row r="10" spans="1:7" ht="15" thickBot="1">
      <c r="B10" t="s">
        <v>5</v>
      </c>
      <c r="C10" s="2" t="s">
        <v>4</v>
      </c>
      <c r="E10" s="2" t="s">
        <v>1</v>
      </c>
      <c r="G10" s="2" t="s">
        <v>0</v>
      </c>
    </row>
    <row r="11" spans="1:7" ht="15" thickBot="1">
      <c r="B11" t="s">
        <v>2</v>
      </c>
    </row>
    <row r="12" spans="1:7">
      <c r="C12" s="1"/>
      <c r="E12" s="1"/>
      <c r="G12" s="1"/>
    </row>
    <row r="13" spans="1:7" ht="15" thickBot="1">
      <c r="B13" t="s">
        <v>5</v>
      </c>
      <c r="C13" s="2" t="s">
        <v>0</v>
      </c>
      <c r="E13" s="2" t="s">
        <v>4</v>
      </c>
      <c r="G13" s="2" t="s">
        <v>1</v>
      </c>
    </row>
    <row r="14" spans="1:7">
      <c r="C14" t="s">
        <v>6</v>
      </c>
      <c r="D14" t="s">
        <v>2</v>
      </c>
      <c r="E14" t="s">
        <v>6</v>
      </c>
      <c r="F14" t="s">
        <v>2</v>
      </c>
      <c r="G14" t="s">
        <v>6</v>
      </c>
    </row>
    <row r="16" spans="1:7">
      <c r="B16" t="s">
        <v>14</v>
      </c>
    </row>
    <row r="17" spans="2:2">
      <c r="B17" t="s">
        <v>15</v>
      </c>
    </row>
    <row r="18" spans="2:2">
      <c r="B18" t="s">
        <v>16</v>
      </c>
    </row>
    <row r="20" spans="2:2">
      <c r="B20" t="s">
        <v>9</v>
      </c>
    </row>
    <row r="21" spans="2:2">
      <c r="B21" t="s">
        <v>10</v>
      </c>
    </row>
    <row r="22" spans="2:2">
      <c r="B22" t="s">
        <v>11</v>
      </c>
    </row>
    <row r="23" spans="2:2">
      <c r="B23" t="s">
        <v>12</v>
      </c>
    </row>
    <row r="24" spans="2:2">
      <c r="B24" t="s">
        <v>13</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C3" sqref="C3:G13"/>
    </sheetView>
  </sheetViews>
  <sheetFormatPr baseColWidth="10" defaultColWidth="8.83203125" defaultRowHeight="14" x14ac:dyDescent="0"/>
  <cols>
    <col min="1" max="1" width="7.5" customWidth="1"/>
    <col min="2" max="2" width="4.6640625" bestFit="1" customWidth="1"/>
    <col min="3" max="3" width="7.5" bestFit="1" customWidth="1"/>
    <col min="4" max="4" width="4.6640625" bestFit="1" customWidth="1"/>
    <col min="6" max="6" width="3.6640625" bestFit="1" customWidth="1"/>
  </cols>
  <sheetData>
    <row r="1" spans="1:7">
      <c r="A1" t="s">
        <v>3</v>
      </c>
      <c r="F1" t="s">
        <v>18</v>
      </c>
    </row>
    <row r="2" spans="1:7" ht="15" thickBot="1"/>
    <row r="3" spans="1:7">
      <c r="C3" s="1"/>
      <c r="E3" s="1"/>
      <c r="G3" s="1"/>
    </row>
    <row r="4" spans="1:7" ht="15" thickBot="1">
      <c r="B4" t="s">
        <v>5</v>
      </c>
      <c r="C4" s="2" t="s">
        <v>1</v>
      </c>
      <c r="E4" s="2" t="s">
        <v>8</v>
      </c>
      <c r="G4" s="2" t="s">
        <v>4</v>
      </c>
    </row>
    <row r="5" spans="1:7" ht="15" thickBot="1">
      <c r="B5" t="s">
        <v>2</v>
      </c>
    </row>
    <row r="6" spans="1:7">
      <c r="C6" s="1"/>
      <c r="E6" s="1"/>
      <c r="G6" s="1"/>
    </row>
    <row r="7" spans="1:7" ht="15" thickBot="1">
      <c r="B7" t="s">
        <v>5</v>
      </c>
      <c r="C7" s="2" t="s">
        <v>4</v>
      </c>
      <c r="E7" s="2" t="s">
        <v>1</v>
      </c>
      <c r="G7" s="2" t="s">
        <v>8</v>
      </c>
    </row>
    <row r="8" spans="1:7" ht="15" thickBot="1">
      <c r="B8" t="s">
        <v>2</v>
      </c>
    </row>
    <row r="9" spans="1:7">
      <c r="C9" s="1"/>
      <c r="E9" s="1"/>
      <c r="G9" s="1"/>
    </row>
    <row r="10" spans="1:7" ht="15" thickBot="1">
      <c r="B10" t="s">
        <v>5</v>
      </c>
      <c r="C10" s="2" t="s">
        <v>8</v>
      </c>
      <c r="E10" s="2" t="s">
        <v>4</v>
      </c>
      <c r="G10" s="2" t="s">
        <v>1</v>
      </c>
    </row>
    <row r="11" spans="1:7" ht="15" thickBot="1">
      <c r="B11" t="s">
        <v>2</v>
      </c>
    </row>
    <row r="12" spans="1:7">
      <c r="C12" s="1"/>
      <c r="E12" s="1"/>
      <c r="G12" s="1"/>
    </row>
    <row r="13" spans="1:7" ht="15" thickBot="1">
      <c r="B13" t="s">
        <v>5</v>
      </c>
      <c r="C13" s="2" t="s">
        <v>1</v>
      </c>
      <c r="E13" s="2" t="s">
        <v>8</v>
      </c>
      <c r="G13" s="2" t="s">
        <v>4</v>
      </c>
    </row>
    <row r="14" spans="1:7">
      <c r="C14" t="s">
        <v>6</v>
      </c>
      <c r="D14" t="s">
        <v>2</v>
      </c>
      <c r="E14" t="s">
        <v>6</v>
      </c>
      <c r="F14" t="s">
        <v>2</v>
      </c>
      <c r="G14" t="s">
        <v>6</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H15"/>
    </sheetView>
  </sheetViews>
  <sheetFormatPr baseColWidth="10" defaultColWidth="8.83203125" defaultRowHeight="14" x14ac:dyDescent="0"/>
  <cols>
    <col min="2" max="2" width="4.6640625" bestFit="1" customWidth="1"/>
    <col min="4" max="4" width="4.6640625" bestFit="1" customWidth="1"/>
    <col min="6" max="6" width="3.6640625" bestFit="1" customWidth="1"/>
    <col min="8" max="8" width="10.5" customWidth="1"/>
    <col min="9" max="9" width="7.1640625" customWidth="1"/>
  </cols>
  <sheetData>
    <row r="1" spans="1:7">
      <c r="A1" t="s">
        <v>3</v>
      </c>
      <c r="E1" t="s">
        <v>19</v>
      </c>
    </row>
    <row r="2" spans="1:7" ht="15" thickBot="1"/>
    <row r="3" spans="1:7">
      <c r="C3" s="1"/>
      <c r="E3" s="1"/>
      <c r="G3" s="1"/>
    </row>
    <row r="4" spans="1:7" ht="15" thickBot="1">
      <c r="B4" t="s">
        <v>5</v>
      </c>
      <c r="C4" s="2" t="s">
        <v>4</v>
      </c>
      <c r="E4" s="2" t="s">
        <v>1</v>
      </c>
      <c r="G4" s="2" t="s">
        <v>0</v>
      </c>
    </row>
    <row r="5" spans="1:7" ht="15" thickBot="1">
      <c r="B5" t="s">
        <v>2</v>
      </c>
    </row>
    <row r="6" spans="1:7">
      <c r="C6" s="1"/>
      <c r="E6" s="1"/>
      <c r="G6" s="1"/>
    </row>
    <row r="7" spans="1:7" ht="15" thickBot="1">
      <c r="B7" t="s">
        <v>5</v>
      </c>
      <c r="C7" s="2" t="s">
        <v>0</v>
      </c>
      <c r="E7" s="2" t="s">
        <v>4</v>
      </c>
      <c r="G7" s="2" t="s">
        <v>1</v>
      </c>
    </row>
    <row r="8" spans="1:7" ht="15" thickBot="1">
      <c r="B8" t="s">
        <v>2</v>
      </c>
    </row>
    <row r="9" spans="1:7">
      <c r="C9" s="1"/>
      <c r="E9" s="1"/>
      <c r="G9" s="1"/>
    </row>
    <row r="10" spans="1:7" ht="15" thickBot="1">
      <c r="B10" t="s">
        <v>5</v>
      </c>
      <c r="C10" s="2" t="s">
        <v>1</v>
      </c>
      <c r="E10" s="2" t="s">
        <v>0</v>
      </c>
      <c r="G10" s="2" t="s">
        <v>4</v>
      </c>
    </row>
    <row r="11" spans="1:7" ht="15" thickBot="1">
      <c r="B11" t="s">
        <v>2</v>
      </c>
    </row>
    <row r="12" spans="1:7">
      <c r="C12" s="1"/>
      <c r="E12" s="1"/>
      <c r="G12" s="1"/>
    </row>
    <row r="13" spans="1:7" ht="15" thickBot="1">
      <c r="B13" t="s">
        <v>5</v>
      </c>
      <c r="C13" s="2" t="s">
        <v>4</v>
      </c>
      <c r="E13" s="2" t="s">
        <v>1</v>
      </c>
      <c r="G13" s="2" t="s">
        <v>0</v>
      </c>
    </row>
    <row r="14" spans="1:7">
      <c r="C14" t="s">
        <v>6</v>
      </c>
      <c r="D14" t="s">
        <v>2</v>
      </c>
      <c r="E14" t="s">
        <v>6</v>
      </c>
      <c r="F14" t="s">
        <v>2</v>
      </c>
      <c r="G14" t="s">
        <v>6</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J14" sqref="J14"/>
    </sheetView>
  </sheetViews>
  <sheetFormatPr baseColWidth="10" defaultColWidth="8.83203125" defaultRowHeight="14" x14ac:dyDescent="0"/>
  <sheetData>
    <row r="1" spans="1:7">
      <c r="A1" t="s">
        <v>3</v>
      </c>
    </row>
    <row r="2" spans="1:7">
      <c r="E2" s="3">
        <v>2023</v>
      </c>
    </row>
    <row r="4" spans="1:7">
      <c r="A4" t="s">
        <v>119</v>
      </c>
      <c r="C4" s="11">
        <v>401</v>
      </c>
      <c r="D4" s="12"/>
      <c r="E4" s="11">
        <v>402</v>
      </c>
      <c r="F4" s="12"/>
      <c r="G4" s="11">
        <v>403</v>
      </c>
    </row>
    <row r="5" spans="1:7">
      <c r="A5" t="s">
        <v>120</v>
      </c>
      <c r="C5" s="13" t="s">
        <v>121</v>
      </c>
      <c r="D5" s="12">
        <v>2</v>
      </c>
      <c r="E5" s="13" t="s">
        <v>122</v>
      </c>
      <c r="F5" s="12">
        <v>2</v>
      </c>
      <c r="G5" s="13" t="s">
        <v>123</v>
      </c>
    </row>
    <row r="6" spans="1:7">
      <c r="C6" s="14"/>
      <c r="D6" s="12"/>
      <c r="E6" s="14"/>
      <c r="F6" s="12"/>
      <c r="G6" s="14"/>
    </row>
    <row r="7" spans="1:7">
      <c r="C7" s="12"/>
      <c r="D7" s="12"/>
      <c r="E7" s="12"/>
      <c r="F7" s="12"/>
      <c r="G7" s="12"/>
    </row>
    <row r="8" spans="1:7">
      <c r="C8" s="11">
        <v>301</v>
      </c>
      <c r="D8" s="12"/>
      <c r="E8" s="11">
        <v>302</v>
      </c>
      <c r="F8" s="12"/>
      <c r="G8" s="11">
        <v>303</v>
      </c>
    </row>
    <row r="9" spans="1:7">
      <c r="C9" s="13" t="s">
        <v>123</v>
      </c>
      <c r="D9" s="12"/>
      <c r="E9" s="13" t="s">
        <v>121</v>
      </c>
      <c r="F9" s="12"/>
      <c r="G9" s="13" t="s">
        <v>122</v>
      </c>
    </row>
    <row r="10" spans="1:7">
      <c r="C10" s="14"/>
      <c r="D10" s="12"/>
      <c r="E10" s="14"/>
      <c r="F10" s="12"/>
      <c r="G10" s="14"/>
    </row>
    <row r="11" spans="1:7">
      <c r="C11" s="12"/>
      <c r="D11" s="12"/>
      <c r="E11" s="12"/>
      <c r="F11" s="12"/>
      <c r="G11" s="12"/>
    </row>
    <row r="12" spans="1:7">
      <c r="C12" s="11">
        <v>201</v>
      </c>
      <c r="D12" s="12"/>
      <c r="E12" s="11">
        <v>202</v>
      </c>
      <c r="F12" s="12"/>
      <c r="G12" s="11">
        <v>203</v>
      </c>
    </row>
    <row r="13" spans="1:7">
      <c r="C13" s="13" t="s">
        <v>122</v>
      </c>
      <c r="D13" s="12"/>
      <c r="E13" s="13" t="s">
        <v>123</v>
      </c>
      <c r="F13" s="12"/>
      <c r="G13" s="13" t="s">
        <v>121</v>
      </c>
    </row>
    <row r="14" spans="1:7">
      <c r="C14" s="14"/>
      <c r="D14" s="12"/>
      <c r="E14" s="14"/>
      <c r="F14" s="12"/>
      <c r="G14" s="14"/>
    </row>
    <row r="15" spans="1:7">
      <c r="C15" s="12"/>
      <c r="D15" s="12"/>
      <c r="E15" s="12"/>
      <c r="F15" s="12"/>
      <c r="G15" s="12"/>
    </row>
    <row r="16" spans="1:7">
      <c r="C16" s="11">
        <v>101</v>
      </c>
      <c r="D16" s="12"/>
      <c r="E16" s="11">
        <v>102</v>
      </c>
      <c r="F16" s="12"/>
      <c r="G16" s="11">
        <v>103</v>
      </c>
    </row>
    <row r="17" spans="1:7">
      <c r="C17" s="13" t="s">
        <v>121</v>
      </c>
      <c r="D17" s="12"/>
      <c r="E17" s="13" t="s">
        <v>122</v>
      </c>
      <c r="F17" s="12"/>
      <c r="G17" s="13" t="s">
        <v>123</v>
      </c>
    </row>
    <row r="18" spans="1:7">
      <c r="C18" s="14"/>
      <c r="D18" s="12"/>
      <c r="E18" s="14"/>
      <c r="F18" s="12"/>
      <c r="G18" s="14"/>
    </row>
    <row r="19" spans="1:7">
      <c r="C19" t="s">
        <v>6</v>
      </c>
    </row>
    <row r="21" spans="1:7">
      <c r="C21" t="s">
        <v>124</v>
      </c>
    </row>
    <row r="23" spans="1:7">
      <c r="A23" t="s">
        <v>125</v>
      </c>
    </row>
    <row r="24" spans="1:7">
      <c r="A24" t="s">
        <v>126</v>
      </c>
    </row>
    <row r="25" spans="1:7">
      <c r="A25" t="s">
        <v>127</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5" sqref="A5"/>
    </sheetView>
  </sheetViews>
  <sheetFormatPr baseColWidth="10" defaultColWidth="8.83203125" defaultRowHeight="14" x14ac:dyDescent="0"/>
  <sheetData>
    <row r="1" spans="1:7">
      <c r="A1" t="s">
        <v>3</v>
      </c>
    </row>
    <row r="3" spans="1:7">
      <c r="E3" s="3">
        <v>2024</v>
      </c>
    </row>
    <row r="5" spans="1:7">
      <c r="C5" s="11">
        <v>401</v>
      </c>
      <c r="D5" s="12"/>
      <c r="E5" s="11">
        <v>402</v>
      </c>
      <c r="F5" s="12"/>
      <c r="G5" s="11">
        <v>403</v>
      </c>
    </row>
    <row r="6" spans="1:7">
      <c r="C6" s="13" t="s">
        <v>122</v>
      </c>
      <c r="D6" s="12">
        <v>2</v>
      </c>
      <c r="E6" s="13" t="s">
        <v>123</v>
      </c>
      <c r="F6" s="12">
        <v>2</v>
      </c>
      <c r="G6" s="13" t="s">
        <v>121</v>
      </c>
    </row>
    <row r="7" spans="1:7">
      <c r="C7" s="14"/>
      <c r="D7" s="12"/>
      <c r="E7" s="14"/>
      <c r="F7" s="12"/>
      <c r="G7" s="14"/>
    </row>
    <row r="8" spans="1:7">
      <c r="C8" s="12"/>
      <c r="D8" s="12"/>
      <c r="E8" s="12"/>
      <c r="F8" s="12"/>
      <c r="G8" s="12"/>
    </row>
    <row r="9" spans="1:7">
      <c r="C9" s="11">
        <v>301</v>
      </c>
      <c r="D9" s="12"/>
      <c r="E9" s="11">
        <v>302</v>
      </c>
      <c r="F9" s="12"/>
      <c r="G9" s="11">
        <v>303</v>
      </c>
    </row>
    <row r="10" spans="1:7">
      <c r="C10" s="13" t="s">
        <v>121</v>
      </c>
      <c r="D10" s="12"/>
      <c r="E10" s="13" t="s">
        <v>122</v>
      </c>
      <c r="F10" s="12"/>
      <c r="G10" s="13" t="s">
        <v>123</v>
      </c>
    </row>
    <row r="11" spans="1:7">
      <c r="C11" s="14"/>
      <c r="D11" s="12"/>
      <c r="E11" s="14"/>
      <c r="F11" s="12"/>
      <c r="G11" s="14"/>
    </row>
    <row r="12" spans="1:7">
      <c r="C12" s="12"/>
      <c r="D12" s="12"/>
      <c r="E12" s="12"/>
      <c r="F12" s="12"/>
      <c r="G12" s="12"/>
    </row>
    <row r="13" spans="1:7">
      <c r="C13" s="11">
        <v>201</v>
      </c>
      <c r="D13" s="12"/>
      <c r="E13" s="11">
        <v>202</v>
      </c>
      <c r="F13" s="12"/>
      <c r="G13" s="11">
        <v>203</v>
      </c>
    </row>
    <row r="14" spans="1:7">
      <c r="C14" s="13" t="s">
        <v>123</v>
      </c>
      <c r="D14" s="12"/>
      <c r="E14" s="13" t="s">
        <v>121</v>
      </c>
      <c r="F14" s="12"/>
      <c r="G14" s="13" t="s">
        <v>122</v>
      </c>
    </row>
    <row r="15" spans="1:7">
      <c r="C15" s="14"/>
      <c r="D15" s="12"/>
      <c r="E15" s="14"/>
      <c r="F15" s="12"/>
      <c r="G15" s="14"/>
    </row>
    <row r="16" spans="1:7">
      <c r="C16" s="12"/>
      <c r="D16" s="12"/>
      <c r="E16" s="12"/>
      <c r="F16" s="12"/>
      <c r="G16" s="12"/>
    </row>
    <row r="17" spans="3:7">
      <c r="C17" s="11">
        <v>101</v>
      </c>
      <c r="D17" s="12"/>
      <c r="E17" s="11">
        <v>102</v>
      </c>
      <c r="F17" s="12"/>
      <c r="G17" s="11">
        <v>103</v>
      </c>
    </row>
    <row r="18" spans="3:7">
      <c r="C18" s="13" t="s">
        <v>122</v>
      </c>
      <c r="D18" s="12"/>
      <c r="E18" s="13" t="s">
        <v>123</v>
      </c>
      <c r="F18" s="12"/>
      <c r="G18" s="13" t="s">
        <v>121</v>
      </c>
    </row>
    <row r="19" spans="3:7">
      <c r="C19" s="14"/>
      <c r="D19" s="12"/>
      <c r="E19" s="14"/>
      <c r="F19" s="12"/>
      <c r="G19" s="14"/>
    </row>
    <row r="20" spans="3:7">
      <c r="C20" t="s">
        <v>6</v>
      </c>
    </row>
    <row r="22" spans="3:7">
      <c r="C22" t="s">
        <v>124</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1"/>
  <sheetViews>
    <sheetView workbookViewId="0">
      <selection activeCell="B2" sqref="B2:F22"/>
    </sheetView>
  </sheetViews>
  <sheetFormatPr baseColWidth="10" defaultColWidth="8.83203125" defaultRowHeight="14" x14ac:dyDescent="0"/>
  <sheetData>
    <row r="2" spans="2:6">
      <c r="D2" s="3">
        <v>2025</v>
      </c>
    </row>
    <row r="4" spans="2:6">
      <c r="B4" s="11">
        <v>401</v>
      </c>
      <c r="C4" s="12"/>
      <c r="D4" s="11">
        <v>402</v>
      </c>
      <c r="E4" s="12"/>
      <c r="F4" s="11">
        <v>403</v>
      </c>
    </row>
    <row r="5" spans="2:6">
      <c r="B5" s="13" t="s">
        <v>123</v>
      </c>
      <c r="C5" s="12">
        <v>2</v>
      </c>
      <c r="D5" s="13" t="s">
        <v>121</v>
      </c>
      <c r="E5" s="12">
        <v>2</v>
      </c>
      <c r="F5" s="13" t="s">
        <v>122</v>
      </c>
    </row>
    <row r="6" spans="2:6">
      <c r="B6" s="14"/>
      <c r="C6" s="12"/>
      <c r="D6" s="14"/>
      <c r="E6" s="12"/>
      <c r="F6" s="14"/>
    </row>
    <row r="7" spans="2:6">
      <c r="B7" s="12"/>
      <c r="C7" s="12"/>
      <c r="D7" s="12"/>
      <c r="E7" s="12"/>
      <c r="F7" s="12"/>
    </row>
    <row r="8" spans="2:6">
      <c r="B8" s="11">
        <v>301</v>
      </c>
      <c r="C8" s="12"/>
      <c r="D8" s="11">
        <v>302</v>
      </c>
      <c r="E8" s="12"/>
      <c r="F8" s="11">
        <v>303</v>
      </c>
    </row>
    <row r="9" spans="2:6">
      <c r="B9" s="13" t="s">
        <v>122</v>
      </c>
      <c r="C9" s="12"/>
      <c r="D9" s="13" t="s">
        <v>123</v>
      </c>
      <c r="E9" s="12"/>
      <c r="F9" s="13" t="s">
        <v>121</v>
      </c>
    </row>
    <row r="10" spans="2:6">
      <c r="B10" s="14"/>
      <c r="C10" s="12"/>
      <c r="D10" s="14"/>
      <c r="E10" s="12"/>
      <c r="F10" s="14"/>
    </row>
    <row r="11" spans="2:6">
      <c r="B11" s="12"/>
      <c r="C11" s="12"/>
      <c r="D11" s="12"/>
      <c r="E11" s="12"/>
      <c r="F11" s="12"/>
    </row>
    <row r="12" spans="2:6">
      <c r="B12" s="11">
        <v>201</v>
      </c>
      <c r="C12" s="12"/>
      <c r="D12" s="11">
        <v>202</v>
      </c>
      <c r="E12" s="12"/>
      <c r="F12" s="11">
        <v>203</v>
      </c>
    </row>
    <row r="13" spans="2:6">
      <c r="B13" s="13" t="s">
        <v>121</v>
      </c>
      <c r="C13" s="12"/>
      <c r="D13" s="13" t="s">
        <v>122</v>
      </c>
      <c r="E13" s="12"/>
      <c r="F13" s="13" t="s">
        <v>123</v>
      </c>
    </row>
    <row r="14" spans="2:6">
      <c r="B14" s="14"/>
      <c r="C14" s="12"/>
      <c r="D14" s="14"/>
      <c r="E14" s="12"/>
      <c r="F14" s="14"/>
    </row>
    <row r="15" spans="2:6">
      <c r="B15" s="12"/>
      <c r="C15" s="12"/>
      <c r="D15" s="12"/>
      <c r="E15" s="12"/>
      <c r="F15" s="12"/>
    </row>
    <row r="16" spans="2:6">
      <c r="B16" s="11">
        <v>101</v>
      </c>
      <c r="C16" s="12"/>
      <c r="D16" s="11">
        <v>102</v>
      </c>
      <c r="E16" s="12"/>
      <c r="F16" s="11">
        <v>103</v>
      </c>
    </row>
    <row r="17" spans="2:6">
      <c r="B17" s="13" t="s">
        <v>123</v>
      </c>
      <c r="C17" s="12"/>
      <c r="D17" s="13" t="s">
        <v>121</v>
      </c>
      <c r="E17" s="12"/>
      <c r="F17" s="13" t="s">
        <v>122</v>
      </c>
    </row>
    <row r="18" spans="2:6">
      <c r="B18" s="14"/>
      <c r="C18" s="12"/>
      <c r="D18" s="14"/>
      <c r="E18" s="12"/>
      <c r="F18" s="14"/>
    </row>
    <row r="19" spans="2:6">
      <c r="B19" t="s">
        <v>6</v>
      </c>
    </row>
    <row r="21" spans="2:6">
      <c r="B21" t="s">
        <v>124</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2"/>
  <sheetViews>
    <sheetView topLeftCell="A110" workbookViewId="0">
      <selection activeCell="O127" sqref="O127"/>
    </sheetView>
  </sheetViews>
  <sheetFormatPr baseColWidth="10" defaultColWidth="8.83203125" defaultRowHeight="14" x14ac:dyDescent="0"/>
  <cols>
    <col min="1" max="1" width="12" customWidth="1"/>
    <col min="3" max="4" width="7.5" bestFit="1" customWidth="1"/>
  </cols>
  <sheetData>
    <row r="1" spans="1:11">
      <c r="A1" t="s">
        <v>224</v>
      </c>
      <c r="F1" t="s">
        <v>205</v>
      </c>
      <c r="G1" t="s">
        <v>205</v>
      </c>
      <c r="H1" t="s">
        <v>205</v>
      </c>
      <c r="J1" t="s">
        <v>206</v>
      </c>
    </row>
    <row r="2" spans="1:11">
      <c r="A2" t="s">
        <v>207</v>
      </c>
      <c r="B2" t="s">
        <v>208</v>
      </c>
      <c r="C2" t="s">
        <v>209</v>
      </c>
      <c r="D2" t="s">
        <v>210</v>
      </c>
      <c r="F2" t="s">
        <v>211</v>
      </c>
      <c r="G2" t="s">
        <v>211</v>
      </c>
      <c r="H2" t="s">
        <v>211</v>
      </c>
      <c r="J2" t="s">
        <v>212</v>
      </c>
    </row>
    <row r="3" spans="1:11">
      <c r="A3" s="18" t="s">
        <v>21</v>
      </c>
      <c r="B3" s="18" t="s">
        <v>21</v>
      </c>
      <c r="C3" s="18" t="s">
        <v>106</v>
      </c>
      <c r="D3" s="18" t="s">
        <v>213</v>
      </c>
      <c r="E3" s="18" t="s">
        <v>116</v>
      </c>
      <c r="F3" s="18" t="s">
        <v>113</v>
      </c>
      <c r="G3" s="18" t="s">
        <v>114</v>
      </c>
      <c r="H3" s="18" t="s">
        <v>214</v>
      </c>
      <c r="I3" s="18"/>
      <c r="J3" s="18" t="s">
        <v>214</v>
      </c>
    </row>
    <row r="4" spans="1:11">
      <c r="A4" t="s">
        <v>215</v>
      </c>
      <c r="B4">
        <v>1</v>
      </c>
      <c r="C4">
        <v>0</v>
      </c>
      <c r="D4">
        <f>C4*2.5</f>
        <v>0</v>
      </c>
      <c r="E4" t="s">
        <v>210</v>
      </c>
      <c r="F4">
        <v>0</v>
      </c>
      <c r="G4">
        <v>16</v>
      </c>
      <c r="H4">
        <v>9</v>
      </c>
      <c r="I4" t="s">
        <v>205</v>
      </c>
      <c r="J4">
        <v>8</v>
      </c>
      <c r="K4" t="s">
        <v>206</v>
      </c>
    </row>
    <row r="5" spans="1:11">
      <c r="A5" t="s">
        <v>215</v>
      </c>
      <c r="B5">
        <v>2</v>
      </c>
      <c r="C5">
        <v>0</v>
      </c>
      <c r="D5">
        <f t="shared" ref="D5:D68" si="0">C5*2.5</f>
        <v>0</v>
      </c>
      <c r="E5" t="s">
        <v>210</v>
      </c>
      <c r="F5">
        <v>3</v>
      </c>
      <c r="G5">
        <v>25</v>
      </c>
      <c r="H5">
        <v>14</v>
      </c>
      <c r="I5" t="s">
        <v>205</v>
      </c>
      <c r="J5">
        <v>8</v>
      </c>
      <c r="K5" t="s">
        <v>206</v>
      </c>
    </row>
    <row r="6" spans="1:11">
      <c r="A6" t="s">
        <v>215</v>
      </c>
      <c r="B6">
        <v>3</v>
      </c>
      <c r="C6">
        <v>0</v>
      </c>
      <c r="D6">
        <f t="shared" si="0"/>
        <v>0</v>
      </c>
      <c r="E6" t="s">
        <v>210</v>
      </c>
      <c r="F6">
        <v>3</v>
      </c>
      <c r="G6">
        <v>24</v>
      </c>
      <c r="H6">
        <v>16</v>
      </c>
      <c r="I6" t="s">
        <v>205</v>
      </c>
      <c r="J6">
        <v>4</v>
      </c>
      <c r="K6" t="s">
        <v>206</v>
      </c>
    </row>
    <row r="7" spans="1:11">
      <c r="A7" t="s">
        <v>215</v>
      </c>
      <c r="B7">
        <v>4</v>
      </c>
      <c r="C7">
        <v>0</v>
      </c>
      <c r="D7">
        <f t="shared" si="0"/>
        <v>0</v>
      </c>
      <c r="E7" t="s">
        <v>210</v>
      </c>
      <c r="F7">
        <v>8</v>
      </c>
      <c r="G7">
        <v>23</v>
      </c>
      <c r="H7">
        <v>16</v>
      </c>
      <c r="I7" t="s">
        <v>205</v>
      </c>
      <c r="J7">
        <v>9</v>
      </c>
      <c r="K7" t="s">
        <v>206</v>
      </c>
    </row>
    <row r="8" spans="1:11">
      <c r="A8" t="s">
        <v>215</v>
      </c>
      <c r="B8">
        <v>5</v>
      </c>
      <c r="C8">
        <v>0</v>
      </c>
      <c r="D8">
        <f t="shared" si="0"/>
        <v>0</v>
      </c>
      <c r="E8" t="s">
        <v>210</v>
      </c>
      <c r="F8">
        <v>4</v>
      </c>
      <c r="G8">
        <v>16</v>
      </c>
      <c r="H8">
        <v>10</v>
      </c>
      <c r="I8" t="s">
        <v>205</v>
      </c>
      <c r="J8">
        <v>9</v>
      </c>
      <c r="K8" t="s">
        <v>206</v>
      </c>
    </row>
    <row r="9" spans="1:11">
      <c r="A9" t="s">
        <v>215</v>
      </c>
      <c r="B9">
        <v>6</v>
      </c>
      <c r="C9">
        <v>0</v>
      </c>
      <c r="D9">
        <f t="shared" si="0"/>
        <v>0</v>
      </c>
      <c r="E9" t="s">
        <v>210</v>
      </c>
      <c r="F9">
        <v>4</v>
      </c>
      <c r="G9">
        <v>16</v>
      </c>
      <c r="H9">
        <v>10</v>
      </c>
      <c r="I9" t="s">
        <v>205</v>
      </c>
      <c r="J9">
        <v>10</v>
      </c>
      <c r="K9" t="s">
        <v>206</v>
      </c>
    </row>
    <row r="10" spans="1:11">
      <c r="A10" t="s">
        <v>215</v>
      </c>
      <c r="B10">
        <v>7</v>
      </c>
      <c r="C10">
        <v>0</v>
      </c>
      <c r="D10">
        <f t="shared" si="0"/>
        <v>0</v>
      </c>
      <c r="E10" t="s">
        <v>210</v>
      </c>
      <c r="F10">
        <v>5</v>
      </c>
      <c r="G10">
        <v>18</v>
      </c>
      <c r="H10">
        <v>12</v>
      </c>
      <c r="I10" t="s">
        <v>205</v>
      </c>
      <c r="J10">
        <v>9</v>
      </c>
      <c r="K10" t="s">
        <v>206</v>
      </c>
    </row>
    <row r="11" spans="1:11">
      <c r="A11" t="s">
        <v>215</v>
      </c>
      <c r="B11">
        <v>8</v>
      </c>
      <c r="C11">
        <v>0.09</v>
      </c>
      <c r="D11">
        <f t="shared" si="0"/>
        <v>0.22499999999999998</v>
      </c>
      <c r="E11" t="s">
        <v>210</v>
      </c>
      <c r="F11">
        <v>6</v>
      </c>
      <c r="G11">
        <v>18</v>
      </c>
      <c r="H11">
        <v>12</v>
      </c>
      <c r="I11" t="s">
        <v>205</v>
      </c>
      <c r="J11">
        <v>7</v>
      </c>
      <c r="K11" t="s">
        <v>206</v>
      </c>
    </row>
    <row r="12" spans="1:11">
      <c r="A12" t="s">
        <v>215</v>
      </c>
      <c r="B12">
        <v>9</v>
      </c>
      <c r="C12">
        <v>0</v>
      </c>
      <c r="D12">
        <f t="shared" si="0"/>
        <v>0</v>
      </c>
      <c r="E12" t="s">
        <v>210</v>
      </c>
      <c r="F12">
        <v>5</v>
      </c>
      <c r="G12">
        <v>17</v>
      </c>
      <c r="H12">
        <v>11</v>
      </c>
      <c r="I12" t="s">
        <v>205</v>
      </c>
      <c r="J12">
        <v>1</v>
      </c>
      <c r="K12" t="s">
        <v>206</v>
      </c>
    </row>
    <row r="13" spans="1:11">
      <c r="A13" t="s">
        <v>215</v>
      </c>
      <c r="B13">
        <v>10</v>
      </c>
      <c r="C13">
        <v>0</v>
      </c>
      <c r="D13">
        <f t="shared" si="0"/>
        <v>0</v>
      </c>
      <c r="E13" t="s">
        <v>210</v>
      </c>
      <c r="F13">
        <v>2</v>
      </c>
      <c r="G13">
        <v>22</v>
      </c>
      <c r="H13">
        <v>13</v>
      </c>
      <c r="I13" t="s">
        <v>205</v>
      </c>
      <c r="J13">
        <v>2</v>
      </c>
      <c r="K13" t="s">
        <v>206</v>
      </c>
    </row>
    <row r="14" spans="1:11">
      <c r="A14" t="s">
        <v>215</v>
      </c>
      <c r="B14">
        <v>11</v>
      </c>
      <c r="C14">
        <v>0</v>
      </c>
      <c r="D14">
        <f t="shared" si="0"/>
        <v>0</v>
      </c>
      <c r="E14" t="s">
        <v>210</v>
      </c>
      <c r="F14">
        <v>4</v>
      </c>
      <c r="G14">
        <v>22</v>
      </c>
      <c r="H14">
        <v>15</v>
      </c>
      <c r="I14" t="s">
        <v>205</v>
      </c>
      <c r="J14">
        <v>2</v>
      </c>
      <c r="K14" t="s">
        <v>206</v>
      </c>
    </row>
    <row r="15" spans="1:11">
      <c r="A15" t="s">
        <v>215</v>
      </c>
      <c r="B15">
        <v>12</v>
      </c>
      <c r="C15">
        <v>0</v>
      </c>
      <c r="D15">
        <f t="shared" si="0"/>
        <v>0</v>
      </c>
      <c r="E15" t="s">
        <v>210</v>
      </c>
      <c r="F15">
        <v>8</v>
      </c>
      <c r="G15">
        <v>22</v>
      </c>
      <c r="H15">
        <v>15</v>
      </c>
      <c r="I15" t="s">
        <v>205</v>
      </c>
      <c r="J15">
        <v>6</v>
      </c>
      <c r="K15" t="s">
        <v>206</v>
      </c>
    </row>
    <row r="16" spans="1:11">
      <c r="A16" t="s">
        <v>215</v>
      </c>
      <c r="B16">
        <v>13</v>
      </c>
      <c r="C16">
        <v>0</v>
      </c>
      <c r="D16">
        <f t="shared" si="0"/>
        <v>0</v>
      </c>
      <c r="E16" t="s">
        <v>210</v>
      </c>
      <c r="F16">
        <v>4</v>
      </c>
      <c r="G16">
        <v>25</v>
      </c>
      <c r="H16">
        <v>15</v>
      </c>
      <c r="I16" t="s">
        <v>205</v>
      </c>
      <c r="J16">
        <v>2</v>
      </c>
      <c r="K16" t="s">
        <v>206</v>
      </c>
    </row>
    <row r="17" spans="1:11">
      <c r="A17" t="s">
        <v>215</v>
      </c>
      <c r="B17">
        <v>14</v>
      </c>
      <c r="C17">
        <v>0</v>
      </c>
      <c r="D17">
        <f t="shared" si="0"/>
        <v>0</v>
      </c>
      <c r="E17" t="s">
        <v>210</v>
      </c>
      <c r="F17">
        <v>9</v>
      </c>
      <c r="G17">
        <v>26</v>
      </c>
      <c r="H17">
        <v>18</v>
      </c>
      <c r="I17" t="s">
        <v>205</v>
      </c>
      <c r="J17">
        <v>5</v>
      </c>
      <c r="K17" t="s">
        <v>206</v>
      </c>
    </row>
    <row r="18" spans="1:11">
      <c r="A18" t="s">
        <v>215</v>
      </c>
      <c r="B18">
        <v>15</v>
      </c>
      <c r="C18">
        <v>0</v>
      </c>
      <c r="D18">
        <f t="shared" si="0"/>
        <v>0</v>
      </c>
      <c r="E18" t="s">
        <v>210</v>
      </c>
      <c r="F18">
        <v>11</v>
      </c>
      <c r="G18">
        <v>27</v>
      </c>
      <c r="H18">
        <v>20</v>
      </c>
      <c r="I18" t="s">
        <v>205</v>
      </c>
      <c r="J18">
        <v>6</v>
      </c>
      <c r="K18" t="s">
        <v>206</v>
      </c>
    </row>
    <row r="19" spans="1:11">
      <c r="A19" t="s">
        <v>215</v>
      </c>
      <c r="B19">
        <v>16</v>
      </c>
      <c r="C19">
        <v>0</v>
      </c>
      <c r="D19">
        <f t="shared" si="0"/>
        <v>0</v>
      </c>
      <c r="E19" t="s">
        <v>210</v>
      </c>
      <c r="F19">
        <v>9</v>
      </c>
      <c r="G19">
        <v>29</v>
      </c>
      <c r="H19">
        <v>18</v>
      </c>
      <c r="I19" t="s">
        <v>205</v>
      </c>
      <c r="J19">
        <v>8</v>
      </c>
      <c r="K19" t="s">
        <v>206</v>
      </c>
    </row>
    <row r="20" spans="1:11">
      <c r="A20" t="s">
        <v>215</v>
      </c>
      <c r="B20">
        <v>17</v>
      </c>
      <c r="C20">
        <v>0</v>
      </c>
      <c r="D20">
        <f t="shared" si="0"/>
        <v>0</v>
      </c>
      <c r="E20" t="s">
        <v>210</v>
      </c>
      <c r="F20">
        <v>4</v>
      </c>
      <c r="G20">
        <v>12</v>
      </c>
      <c r="H20">
        <v>8</v>
      </c>
      <c r="I20" t="s">
        <v>205</v>
      </c>
      <c r="J20">
        <v>11</v>
      </c>
      <c r="K20" t="s">
        <v>206</v>
      </c>
    </row>
    <row r="21" spans="1:11">
      <c r="A21" t="s">
        <v>215</v>
      </c>
      <c r="B21">
        <v>18</v>
      </c>
      <c r="C21">
        <v>0</v>
      </c>
      <c r="D21">
        <f t="shared" si="0"/>
        <v>0</v>
      </c>
      <c r="E21" t="s">
        <v>210</v>
      </c>
      <c r="F21">
        <v>2</v>
      </c>
      <c r="G21">
        <v>17</v>
      </c>
      <c r="H21">
        <v>8</v>
      </c>
      <c r="I21" t="s">
        <v>205</v>
      </c>
      <c r="J21">
        <v>8</v>
      </c>
      <c r="K21" t="s">
        <v>206</v>
      </c>
    </row>
    <row r="22" spans="1:11">
      <c r="A22" t="s">
        <v>215</v>
      </c>
      <c r="B22">
        <v>19</v>
      </c>
      <c r="C22">
        <v>0</v>
      </c>
      <c r="D22">
        <f t="shared" si="0"/>
        <v>0</v>
      </c>
      <c r="E22" t="s">
        <v>210</v>
      </c>
      <c r="F22">
        <v>0</v>
      </c>
      <c r="G22">
        <v>23</v>
      </c>
      <c r="H22">
        <v>13</v>
      </c>
      <c r="I22" t="s">
        <v>205</v>
      </c>
      <c r="J22">
        <v>7</v>
      </c>
      <c r="K22" t="s">
        <v>206</v>
      </c>
    </row>
    <row r="23" spans="1:11">
      <c r="A23" t="s">
        <v>215</v>
      </c>
      <c r="B23">
        <v>20</v>
      </c>
      <c r="C23">
        <v>0</v>
      </c>
      <c r="D23">
        <f t="shared" si="0"/>
        <v>0</v>
      </c>
      <c r="E23" t="s">
        <v>210</v>
      </c>
      <c r="F23">
        <v>8</v>
      </c>
      <c r="G23">
        <v>19</v>
      </c>
      <c r="H23">
        <v>13</v>
      </c>
      <c r="I23" t="s">
        <v>205</v>
      </c>
      <c r="J23">
        <v>6</v>
      </c>
      <c r="K23" t="s">
        <v>206</v>
      </c>
    </row>
    <row r="24" spans="1:11">
      <c r="A24" t="s">
        <v>215</v>
      </c>
      <c r="B24">
        <v>21</v>
      </c>
      <c r="C24">
        <v>0</v>
      </c>
      <c r="D24">
        <f t="shared" si="0"/>
        <v>0</v>
      </c>
      <c r="E24" t="s">
        <v>210</v>
      </c>
      <c r="F24">
        <v>7</v>
      </c>
      <c r="G24">
        <v>19</v>
      </c>
      <c r="H24">
        <v>13</v>
      </c>
      <c r="I24" t="s">
        <v>205</v>
      </c>
      <c r="J24">
        <v>9</v>
      </c>
      <c r="K24" t="s">
        <v>206</v>
      </c>
    </row>
    <row r="25" spans="1:11">
      <c r="A25" t="s">
        <v>215</v>
      </c>
      <c r="B25">
        <v>22</v>
      </c>
      <c r="C25">
        <v>0</v>
      </c>
      <c r="D25">
        <f t="shared" si="0"/>
        <v>0</v>
      </c>
      <c r="E25" t="s">
        <v>210</v>
      </c>
      <c r="F25">
        <v>9</v>
      </c>
      <c r="G25">
        <v>26</v>
      </c>
      <c r="H25">
        <v>18</v>
      </c>
      <c r="I25" t="s">
        <v>205</v>
      </c>
      <c r="J25">
        <v>7</v>
      </c>
      <c r="K25" t="s">
        <v>206</v>
      </c>
    </row>
    <row r="26" spans="1:11">
      <c r="A26" t="s">
        <v>215</v>
      </c>
      <c r="B26">
        <v>23</v>
      </c>
      <c r="C26">
        <v>0.2</v>
      </c>
      <c r="D26">
        <f t="shared" si="0"/>
        <v>0.5</v>
      </c>
      <c r="E26" t="s">
        <v>210</v>
      </c>
      <c r="F26">
        <v>8</v>
      </c>
      <c r="G26">
        <v>18</v>
      </c>
      <c r="H26">
        <v>11</v>
      </c>
      <c r="I26" t="s">
        <v>205</v>
      </c>
      <c r="J26">
        <v>13</v>
      </c>
      <c r="K26" t="s">
        <v>206</v>
      </c>
    </row>
    <row r="27" spans="1:11">
      <c r="A27" t="s">
        <v>215</v>
      </c>
      <c r="B27">
        <v>24</v>
      </c>
      <c r="C27">
        <v>0.15</v>
      </c>
      <c r="D27">
        <f t="shared" si="0"/>
        <v>0.375</v>
      </c>
      <c r="E27" t="s">
        <v>210</v>
      </c>
      <c r="F27">
        <v>7</v>
      </c>
      <c r="G27">
        <v>21</v>
      </c>
      <c r="H27">
        <v>14</v>
      </c>
      <c r="I27" t="s">
        <v>205</v>
      </c>
      <c r="J27">
        <v>11</v>
      </c>
      <c r="K27" t="s">
        <v>206</v>
      </c>
    </row>
    <row r="28" spans="1:11">
      <c r="A28" t="s">
        <v>215</v>
      </c>
      <c r="B28">
        <v>25</v>
      </c>
      <c r="C28">
        <v>0.32</v>
      </c>
      <c r="D28">
        <f t="shared" si="0"/>
        <v>0.8</v>
      </c>
      <c r="E28" t="s">
        <v>210</v>
      </c>
      <c r="F28">
        <v>11</v>
      </c>
      <c r="G28">
        <v>16</v>
      </c>
      <c r="H28">
        <v>14</v>
      </c>
      <c r="I28" t="s">
        <v>205</v>
      </c>
      <c r="J28">
        <v>7</v>
      </c>
      <c r="K28" t="s">
        <v>206</v>
      </c>
    </row>
    <row r="29" spans="1:11">
      <c r="A29" t="s">
        <v>215</v>
      </c>
      <c r="B29">
        <v>26</v>
      </c>
      <c r="C29">
        <v>0.13</v>
      </c>
      <c r="D29">
        <f t="shared" si="0"/>
        <v>0.32500000000000001</v>
      </c>
      <c r="E29" t="s">
        <v>210</v>
      </c>
      <c r="F29">
        <v>9</v>
      </c>
      <c r="G29">
        <v>17</v>
      </c>
      <c r="H29">
        <v>13</v>
      </c>
      <c r="I29" t="s">
        <v>205</v>
      </c>
      <c r="J29">
        <v>5</v>
      </c>
      <c r="K29" t="s">
        <v>206</v>
      </c>
    </row>
    <row r="30" spans="1:11">
      <c r="A30" t="s">
        <v>216</v>
      </c>
      <c r="B30">
        <v>27</v>
      </c>
      <c r="C30">
        <v>0</v>
      </c>
      <c r="D30">
        <f t="shared" si="0"/>
        <v>0</v>
      </c>
      <c r="E30" t="s">
        <v>210</v>
      </c>
      <c r="F30">
        <v>7</v>
      </c>
      <c r="G30">
        <v>15</v>
      </c>
      <c r="H30">
        <v>12</v>
      </c>
      <c r="I30" t="s">
        <v>205</v>
      </c>
      <c r="J30">
        <v>5</v>
      </c>
      <c r="K30" t="s">
        <v>206</v>
      </c>
    </row>
    <row r="31" spans="1:11">
      <c r="A31" t="s">
        <v>215</v>
      </c>
      <c r="B31">
        <v>28</v>
      </c>
      <c r="C31">
        <v>0.06</v>
      </c>
      <c r="D31">
        <f t="shared" si="0"/>
        <v>0.15</v>
      </c>
      <c r="E31" t="s">
        <v>210</v>
      </c>
      <c r="F31">
        <v>11</v>
      </c>
      <c r="G31">
        <v>21</v>
      </c>
      <c r="H31">
        <v>16</v>
      </c>
      <c r="I31" t="s">
        <v>205</v>
      </c>
      <c r="J31">
        <v>3</v>
      </c>
      <c r="K31" t="s">
        <v>206</v>
      </c>
    </row>
    <row r="32" spans="1:11">
      <c r="A32" t="s">
        <v>215</v>
      </c>
      <c r="B32">
        <v>29</v>
      </c>
      <c r="C32">
        <v>0.04</v>
      </c>
      <c r="D32">
        <f t="shared" si="0"/>
        <v>0.1</v>
      </c>
      <c r="E32" t="s">
        <v>210</v>
      </c>
      <c r="F32">
        <v>10</v>
      </c>
      <c r="G32">
        <v>26</v>
      </c>
      <c r="H32">
        <v>19</v>
      </c>
      <c r="I32" t="s">
        <v>205</v>
      </c>
      <c r="J32">
        <v>2</v>
      </c>
      <c r="K32" t="s">
        <v>206</v>
      </c>
    </row>
    <row r="33" spans="1:14">
      <c r="A33" t="s">
        <v>216</v>
      </c>
      <c r="B33">
        <v>30</v>
      </c>
      <c r="C33">
        <v>0</v>
      </c>
      <c r="D33">
        <f t="shared" si="0"/>
        <v>0</v>
      </c>
      <c r="E33" t="s">
        <v>210</v>
      </c>
      <c r="F33">
        <v>11</v>
      </c>
      <c r="G33">
        <v>26</v>
      </c>
      <c r="H33">
        <v>19</v>
      </c>
      <c r="I33" t="s">
        <v>205</v>
      </c>
      <c r="J33">
        <v>4</v>
      </c>
      <c r="K33" t="s">
        <v>206</v>
      </c>
    </row>
    <row r="34" spans="1:14">
      <c r="A34" t="s">
        <v>215</v>
      </c>
      <c r="B34">
        <v>31</v>
      </c>
      <c r="C34">
        <v>0</v>
      </c>
      <c r="D34">
        <f t="shared" si="0"/>
        <v>0</v>
      </c>
      <c r="E34" t="s">
        <v>210</v>
      </c>
      <c r="F34">
        <v>14</v>
      </c>
      <c r="G34">
        <v>30</v>
      </c>
      <c r="H34">
        <v>22</v>
      </c>
      <c r="I34" t="s">
        <v>205</v>
      </c>
      <c r="J34">
        <v>8</v>
      </c>
      <c r="K34" t="s">
        <v>206</v>
      </c>
      <c r="M34">
        <f>SUM(D4:D34)*10</f>
        <v>24.75</v>
      </c>
      <c r="N34" t="s">
        <v>217</v>
      </c>
    </row>
    <row r="35" spans="1:14">
      <c r="A35" t="s">
        <v>218</v>
      </c>
      <c r="B35">
        <v>1</v>
      </c>
      <c r="C35">
        <v>0.33</v>
      </c>
      <c r="D35">
        <f t="shared" si="0"/>
        <v>0.82500000000000007</v>
      </c>
      <c r="E35" t="s">
        <v>210</v>
      </c>
      <c r="F35">
        <v>16</v>
      </c>
      <c r="G35">
        <v>27</v>
      </c>
      <c r="H35">
        <v>20</v>
      </c>
      <c r="I35" t="s">
        <v>205</v>
      </c>
      <c r="J35">
        <v>11</v>
      </c>
      <c r="K35" t="s">
        <v>206</v>
      </c>
    </row>
    <row r="36" spans="1:14">
      <c r="A36" t="s">
        <v>218</v>
      </c>
      <c r="B36">
        <v>2</v>
      </c>
      <c r="C36">
        <v>0.94</v>
      </c>
      <c r="D36">
        <f t="shared" si="0"/>
        <v>2.3499999999999996</v>
      </c>
      <c r="E36" t="s">
        <v>210</v>
      </c>
      <c r="F36">
        <v>15</v>
      </c>
      <c r="G36">
        <v>24</v>
      </c>
      <c r="H36">
        <v>10</v>
      </c>
      <c r="I36" t="s">
        <v>205</v>
      </c>
      <c r="J36">
        <v>4</v>
      </c>
      <c r="K36" t="s">
        <v>206</v>
      </c>
    </row>
    <row r="37" spans="1:14">
      <c r="A37" t="s">
        <v>218</v>
      </c>
      <c r="B37">
        <v>3</v>
      </c>
      <c r="C37">
        <v>0.19</v>
      </c>
      <c r="D37">
        <f t="shared" si="0"/>
        <v>0.47499999999999998</v>
      </c>
      <c r="E37" t="s">
        <v>210</v>
      </c>
      <c r="F37">
        <v>16</v>
      </c>
      <c r="G37">
        <v>25</v>
      </c>
      <c r="H37">
        <v>20</v>
      </c>
      <c r="I37" t="s">
        <v>205</v>
      </c>
      <c r="J37">
        <v>5</v>
      </c>
      <c r="K37" t="s">
        <v>206</v>
      </c>
    </row>
    <row r="38" spans="1:14">
      <c r="A38" t="s">
        <v>218</v>
      </c>
      <c r="B38">
        <v>4</v>
      </c>
      <c r="C38">
        <v>0</v>
      </c>
      <c r="D38">
        <f t="shared" si="0"/>
        <v>0</v>
      </c>
      <c r="E38" t="s">
        <v>210</v>
      </c>
      <c r="F38">
        <v>17</v>
      </c>
      <c r="G38">
        <v>30</v>
      </c>
      <c r="H38">
        <v>24</v>
      </c>
      <c r="I38" t="s">
        <v>205</v>
      </c>
      <c r="J38">
        <v>5</v>
      </c>
      <c r="K38" t="s">
        <v>206</v>
      </c>
    </row>
    <row r="39" spans="1:14">
      <c r="A39" t="s">
        <v>218</v>
      </c>
      <c r="B39">
        <v>5</v>
      </c>
      <c r="C39">
        <v>0</v>
      </c>
      <c r="D39">
        <f t="shared" si="0"/>
        <v>0</v>
      </c>
      <c r="E39" t="s">
        <v>210</v>
      </c>
      <c r="F39">
        <v>19</v>
      </c>
      <c r="G39">
        <v>31</v>
      </c>
      <c r="H39">
        <v>26</v>
      </c>
      <c r="I39" t="s">
        <v>205</v>
      </c>
      <c r="J39">
        <v>7</v>
      </c>
      <c r="K39" t="s">
        <v>206</v>
      </c>
    </row>
    <row r="40" spans="1:14">
      <c r="A40" t="s">
        <v>218</v>
      </c>
      <c r="B40">
        <v>6</v>
      </c>
      <c r="C40">
        <v>0</v>
      </c>
      <c r="D40">
        <f t="shared" si="0"/>
        <v>0</v>
      </c>
      <c r="E40" t="s">
        <v>210</v>
      </c>
      <c r="F40">
        <v>18</v>
      </c>
      <c r="G40">
        <v>30</v>
      </c>
      <c r="H40">
        <v>24</v>
      </c>
      <c r="I40" t="s">
        <v>205</v>
      </c>
      <c r="J40">
        <v>7</v>
      </c>
      <c r="K40" t="s">
        <v>206</v>
      </c>
    </row>
    <row r="41" spans="1:14">
      <c r="A41" t="s">
        <v>218</v>
      </c>
      <c r="B41">
        <v>7</v>
      </c>
      <c r="C41">
        <v>0</v>
      </c>
      <c r="D41">
        <f t="shared" si="0"/>
        <v>0</v>
      </c>
      <c r="E41" t="s">
        <v>210</v>
      </c>
      <c r="F41">
        <v>14</v>
      </c>
      <c r="G41">
        <v>28</v>
      </c>
      <c r="H41">
        <v>21</v>
      </c>
      <c r="I41" t="s">
        <v>205</v>
      </c>
      <c r="J41">
        <v>4</v>
      </c>
      <c r="K41" t="s">
        <v>206</v>
      </c>
    </row>
    <row r="42" spans="1:14">
      <c r="A42" t="s">
        <v>218</v>
      </c>
      <c r="B42">
        <v>8</v>
      </c>
      <c r="C42">
        <v>0</v>
      </c>
      <c r="D42">
        <f t="shared" si="0"/>
        <v>0</v>
      </c>
      <c r="E42" t="s">
        <v>210</v>
      </c>
      <c r="F42">
        <v>14</v>
      </c>
      <c r="G42">
        <v>30</v>
      </c>
      <c r="H42">
        <v>22</v>
      </c>
      <c r="I42" t="s">
        <v>205</v>
      </c>
      <c r="J42">
        <v>6</v>
      </c>
      <c r="K42" t="s">
        <v>206</v>
      </c>
    </row>
    <row r="43" spans="1:14">
      <c r="A43" t="s">
        <v>218</v>
      </c>
      <c r="B43">
        <v>9</v>
      </c>
      <c r="C43">
        <v>0</v>
      </c>
      <c r="D43">
        <f t="shared" si="0"/>
        <v>0</v>
      </c>
      <c r="E43" t="s">
        <v>210</v>
      </c>
      <c r="F43">
        <v>11</v>
      </c>
      <c r="G43">
        <v>22</v>
      </c>
      <c r="H43">
        <v>17</v>
      </c>
      <c r="I43" t="s">
        <v>205</v>
      </c>
      <c r="J43">
        <v>6</v>
      </c>
      <c r="K43" t="s">
        <v>206</v>
      </c>
    </row>
    <row r="44" spans="1:14">
      <c r="A44" t="s">
        <v>218</v>
      </c>
      <c r="B44">
        <v>10</v>
      </c>
      <c r="C44">
        <v>0</v>
      </c>
      <c r="D44">
        <f t="shared" si="0"/>
        <v>0</v>
      </c>
      <c r="E44" t="s">
        <v>210</v>
      </c>
      <c r="F44">
        <v>10</v>
      </c>
      <c r="G44">
        <v>23</v>
      </c>
      <c r="H44">
        <v>17</v>
      </c>
      <c r="I44" t="s">
        <v>205</v>
      </c>
      <c r="J44">
        <v>5</v>
      </c>
      <c r="K44" t="s">
        <v>206</v>
      </c>
    </row>
    <row r="45" spans="1:14">
      <c r="A45" t="s">
        <v>218</v>
      </c>
      <c r="B45">
        <v>11</v>
      </c>
      <c r="C45">
        <v>0</v>
      </c>
      <c r="D45">
        <f t="shared" si="0"/>
        <v>0</v>
      </c>
      <c r="E45" t="s">
        <v>210</v>
      </c>
      <c r="F45">
        <v>11</v>
      </c>
      <c r="G45">
        <v>27</v>
      </c>
      <c r="H45">
        <v>20</v>
      </c>
      <c r="I45" t="s">
        <v>205</v>
      </c>
      <c r="J45">
        <v>7</v>
      </c>
      <c r="K45" t="s">
        <v>206</v>
      </c>
    </row>
    <row r="46" spans="1:14">
      <c r="A46" t="s">
        <v>218</v>
      </c>
      <c r="B46">
        <v>12</v>
      </c>
      <c r="C46">
        <v>0</v>
      </c>
      <c r="D46">
        <f t="shared" si="0"/>
        <v>0</v>
      </c>
      <c r="E46" t="s">
        <v>210</v>
      </c>
      <c r="F46">
        <v>12</v>
      </c>
      <c r="G46">
        <v>29</v>
      </c>
      <c r="H46">
        <v>21</v>
      </c>
      <c r="I46" t="s">
        <v>205</v>
      </c>
      <c r="J46">
        <v>4</v>
      </c>
      <c r="K46" t="s">
        <v>206</v>
      </c>
    </row>
    <row r="47" spans="1:14">
      <c r="A47" t="s">
        <v>218</v>
      </c>
      <c r="B47">
        <v>13</v>
      </c>
      <c r="C47">
        <v>0</v>
      </c>
      <c r="D47">
        <f t="shared" si="0"/>
        <v>0</v>
      </c>
      <c r="E47" t="s">
        <v>210</v>
      </c>
      <c r="F47">
        <v>12</v>
      </c>
      <c r="G47">
        <v>25</v>
      </c>
      <c r="H47">
        <v>19</v>
      </c>
      <c r="I47" t="s">
        <v>205</v>
      </c>
      <c r="J47">
        <v>7</v>
      </c>
      <c r="K47" t="s">
        <v>206</v>
      </c>
    </row>
    <row r="48" spans="1:14">
      <c r="A48" t="s">
        <v>218</v>
      </c>
      <c r="B48">
        <v>14</v>
      </c>
      <c r="C48">
        <v>0.31</v>
      </c>
      <c r="D48">
        <f t="shared" si="0"/>
        <v>0.77500000000000002</v>
      </c>
      <c r="E48" t="s">
        <v>210</v>
      </c>
      <c r="F48">
        <v>11</v>
      </c>
      <c r="G48">
        <v>25</v>
      </c>
      <c r="H48">
        <v>18</v>
      </c>
      <c r="I48" t="s">
        <v>205</v>
      </c>
      <c r="J48">
        <v>14</v>
      </c>
      <c r="K48" t="s">
        <v>206</v>
      </c>
    </row>
    <row r="49" spans="1:11">
      <c r="A49" t="s">
        <v>218</v>
      </c>
      <c r="B49">
        <v>15</v>
      </c>
      <c r="C49">
        <v>0.02</v>
      </c>
      <c r="D49">
        <f t="shared" si="0"/>
        <v>0.05</v>
      </c>
      <c r="E49" t="s">
        <v>210</v>
      </c>
      <c r="F49">
        <v>13</v>
      </c>
      <c r="G49">
        <v>19</v>
      </c>
      <c r="H49">
        <v>16</v>
      </c>
      <c r="I49" t="s">
        <v>205</v>
      </c>
      <c r="J49">
        <v>12</v>
      </c>
      <c r="K49" t="s">
        <v>206</v>
      </c>
    </row>
    <row r="50" spans="1:11">
      <c r="A50" t="s">
        <v>218</v>
      </c>
      <c r="B50">
        <v>16</v>
      </c>
      <c r="C50">
        <v>0</v>
      </c>
      <c r="D50">
        <f t="shared" si="0"/>
        <v>0</v>
      </c>
      <c r="E50" t="s">
        <v>210</v>
      </c>
      <c r="F50">
        <v>11</v>
      </c>
      <c r="G50">
        <v>22</v>
      </c>
      <c r="H50">
        <v>16</v>
      </c>
      <c r="I50" t="s">
        <v>205</v>
      </c>
      <c r="J50">
        <v>9</v>
      </c>
      <c r="K50" t="s">
        <v>206</v>
      </c>
    </row>
    <row r="51" spans="1:11">
      <c r="A51" t="s">
        <v>218</v>
      </c>
      <c r="B51">
        <v>17</v>
      </c>
      <c r="C51">
        <v>0</v>
      </c>
      <c r="D51">
        <f t="shared" si="0"/>
        <v>0</v>
      </c>
      <c r="E51" t="s">
        <v>210</v>
      </c>
      <c r="F51">
        <v>12</v>
      </c>
      <c r="G51">
        <v>21</v>
      </c>
      <c r="H51">
        <v>17</v>
      </c>
      <c r="I51" t="s">
        <v>205</v>
      </c>
      <c r="J51">
        <v>6</v>
      </c>
      <c r="K51" t="s">
        <v>206</v>
      </c>
    </row>
    <row r="52" spans="1:11">
      <c r="A52" t="s">
        <v>218</v>
      </c>
      <c r="B52">
        <v>18</v>
      </c>
      <c r="C52">
        <v>0.03</v>
      </c>
      <c r="D52">
        <f t="shared" si="0"/>
        <v>7.4999999999999997E-2</v>
      </c>
      <c r="E52" t="s">
        <v>210</v>
      </c>
      <c r="F52">
        <v>8</v>
      </c>
      <c r="G52">
        <v>22</v>
      </c>
      <c r="H52">
        <v>17</v>
      </c>
      <c r="I52" t="s">
        <v>205</v>
      </c>
      <c r="J52">
        <v>5</v>
      </c>
      <c r="K52" t="s">
        <v>206</v>
      </c>
    </row>
    <row r="53" spans="1:11">
      <c r="A53" t="s">
        <v>218</v>
      </c>
      <c r="B53">
        <v>19</v>
      </c>
      <c r="C53">
        <v>0.2</v>
      </c>
      <c r="D53">
        <f t="shared" si="0"/>
        <v>0.5</v>
      </c>
      <c r="E53" t="s">
        <v>210</v>
      </c>
      <c r="F53">
        <v>13</v>
      </c>
      <c r="G53">
        <v>22</v>
      </c>
      <c r="H53">
        <v>18</v>
      </c>
      <c r="I53" t="s">
        <v>205</v>
      </c>
      <c r="J53">
        <v>9</v>
      </c>
      <c r="K53" t="s">
        <v>206</v>
      </c>
    </row>
    <row r="54" spans="1:11">
      <c r="A54" t="s">
        <v>218</v>
      </c>
      <c r="B54">
        <v>20</v>
      </c>
      <c r="C54">
        <v>0</v>
      </c>
      <c r="D54">
        <f t="shared" si="0"/>
        <v>0</v>
      </c>
      <c r="E54" t="s">
        <v>210</v>
      </c>
      <c r="F54">
        <v>12</v>
      </c>
      <c r="G54">
        <v>22</v>
      </c>
      <c r="H54">
        <v>17</v>
      </c>
      <c r="I54" t="s">
        <v>205</v>
      </c>
      <c r="J54">
        <v>8</v>
      </c>
      <c r="K54" t="s">
        <v>206</v>
      </c>
    </row>
    <row r="55" spans="1:11">
      <c r="A55" t="s">
        <v>218</v>
      </c>
      <c r="B55">
        <v>21</v>
      </c>
      <c r="C55">
        <v>0</v>
      </c>
      <c r="D55">
        <f t="shared" si="0"/>
        <v>0</v>
      </c>
      <c r="E55" t="s">
        <v>210</v>
      </c>
      <c r="F55">
        <v>9</v>
      </c>
      <c r="G55">
        <v>18</v>
      </c>
      <c r="H55">
        <v>14</v>
      </c>
      <c r="I55" t="s">
        <v>205</v>
      </c>
      <c r="J55">
        <v>11</v>
      </c>
      <c r="K55" t="s">
        <v>206</v>
      </c>
    </row>
    <row r="56" spans="1:11">
      <c r="A56" t="s">
        <v>218</v>
      </c>
      <c r="B56">
        <v>22</v>
      </c>
      <c r="C56">
        <v>0</v>
      </c>
      <c r="D56">
        <f t="shared" si="0"/>
        <v>0</v>
      </c>
      <c r="E56" t="s">
        <v>210</v>
      </c>
      <c r="F56">
        <v>4</v>
      </c>
      <c r="G56">
        <v>22</v>
      </c>
      <c r="H56">
        <v>15</v>
      </c>
      <c r="I56" t="s">
        <v>205</v>
      </c>
      <c r="J56">
        <v>4</v>
      </c>
      <c r="K56" t="s">
        <v>206</v>
      </c>
    </row>
    <row r="57" spans="1:11">
      <c r="A57" t="s">
        <v>218</v>
      </c>
      <c r="B57">
        <v>23</v>
      </c>
      <c r="C57">
        <v>0</v>
      </c>
      <c r="D57">
        <f t="shared" si="0"/>
        <v>0</v>
      </c>
      <c r="E57" t="s">
        <v>210</v>
      </c>
      <c r="F57">
        <v>7</v>
      </c>
      <c r="G57">
        <v>26</v>
      </c>
      <c r="H57">
        <v>18</v>
      </c>
      <c r="I57" t="s">
        <v>205</v>
      </c>
      <c r="J57">
        <v>3</v>
      </c>
      <c r="K57" t="s">
        <v>206</v>
      </c>
    </row>
    <row r="58" spans="1:11">
      <c r="A58" t="s">
        <v>218</v>
      </c>
      <c r="B58">
        <v>24</v>
      </c>
      <c r="C58">
        <v>0</v>
      </c>
      <c r="D58">
        <f t="shared" si="0"/>
        <v>0</v>
      </c>
      <c r="E58" t="s">
        <v>210</v>
      </c>
      <c r="F58">
        <v>9</v>
      </c>
      <c r="G58">
        <v>26</v>
      </c>
      <c r="H58">
        <v>19</v>
      </c>
      <c r="I58" t="s">
        <v>205</v>
      </c>
      <c r="J58">
        <v>4</v>
      </c>
      <c r="K58" t="s">
        <v>206</v>
      </c>
    </row>
    <row r="59" spans="1:11">
      <c r="A59" t="s">
        <v>218</v>
      </c>
      <c r="B59">
        <v>25</v>
      </c>
      <c r="C59">
        <v>0.28000000000000003</v>
      </c>
      <c r="D59">
        <f t="shared" si="0"/>
        <v>0.70000000000000007</v>
      </c>
      <c r="E59" t="s">
        <v>210</v>
      </c>
      <c r="F59">
        <v>11</v>
      </c>
      <c r="G59">
        <v>28</v>
      </c>
      <c r="H59">
        <v>19</v>
      </c>
      <c r="I59" t="s">
        <v>205</v>
      </c>
      <c r="J59">
        <v>6</v>
      </c>
      <c r="K59" t="s">
        <v>206</v>
      </c>
    </row>
    <row r="60" spans="1:11">
      <c r="A60" t="s">
        <v>218</v>
      </c>
      <c r="B60">
        <v>26</v>
      </c>
      <c r="C60">
        <v>0</v>
      </c>
      <c r="D60">
        <f t="shared" si="0"/>
        <v>0</v>
      </c>
      <c r="E60" t="s">
        <v>210</v>
      </c>
      <c r="F60">
        <v>12</v>
      </c>
      <c r="G60">
        <v>24</v>
      </c>
      <c r="H60">
        <v>17</v>
      </c>
      <c r="I60" t="s">
        <v>205</v>
      </c>
      <c r="J60">
        <v>3</v>
      </c>
      <c r="K60" t="s">
        <v>206</v>
      </c>
    </row>
    <row r="61" spans="1:11">
      <c r="A61" t="s">
        <v>218</v>
      </c>
      <c r="B61">
        <v>27</v>
      </c>
      <c r="C61">
        <v>0.01</v>
      </c>
      <c r="D61">
        <f t="shared" si="0"/>
        <v>2.5000000000000001E-2</v>
      </c>
      <c r="E61" t="s">
        <v>210</v>
      </c>
      <c r="F61">
        <v>11</v>
      </c>
      <c r="G61">
        <v>25</v>
      </c>
      <c r="H61">
        <v>19</v>
      </c>
      <c r="I61" t="s">
        <v>205</v>
      </c>
      <c r="J61">
        <v>4</v>
      </c>
      <c r="K61" t="s">
        <v>206</v>
      </c>
    </row>
    <row r="62" spans="1:11">
      <c r="A62" t="s">
        <v>218</v>
      </c>
      <c r="B62">
        <v>28</v>
      </c>
      <c r="C62">
        <v>0</v>
      </c>
      <c r="D62">
        <f t="shared" si="0"/>
        <v>0</v>
      </c>
      <c r="E62" t="s">
        <v>210</v>
      </c>
      <c r="F62">
        <v>12</v>
      </c>
      <c r="G62">
        <v>22</v>
      </c>
      <c r="H62">
        <v>17</v>
      </c>
      <c r="I62" t="s">
        <v>205</v>
      </c>
      <c r="J62">
        <v>5</v>
      </c>
      <c r="K62" t="s">
        <v>206</v>
      </c>
    </row>
    <row r="63" spans="1:11">
      <c r="A63" t="s">
        <v>218</v>
      </c>
      <c r="B63">
        <v>29</v>
      </c>
      <c r="C63">
        <v>0</v>
      </c>
      <c r="D63">
        <f t="shared" si="0"/>
        <v>0</v>
      </c>
      <c r="E63" t="s">
        <v>210</v>
      </c>
      <c r="F63">
        <v>8</v>
      </c>
      <c r="G63">
        <v>26</v>
      </c>
      <c r="H63">
        <v>18</v>
      </c>
      <c r="I63" t="s">
        <v>205</v>
      </c>
      <c r="J63">
        <v>1</v>
      </c>
      <c r="K63" t="s">
        <v>206</v>
      </c>
    </row>
    <row r="64" spans="1:11">
      <c r="A64" t="s">
        <v>218</v>
      </c>
      <c r="B64">
        <v>30</v>
      </c>
      <c r="C64">
        <v>0.01</v>
      </c>
      <c r="D64">
        <f t="shared" si="0"/>
        <v>2.5000000000000001E-2</v>
      </c>
      <c r="E64" t="s">
        <v>210</v>
      </c>
      <c r="F64">
        <v>11</v>
      </c>
      <c r="G64">
        <v>27</v>
      </c>
      <c r="H64">
        <v>20</v>
      </c>
      <c r="I64" t="s">
        <v>205</v>
      </c>
      <c r="J64">
        <v>2</v>
      </c>
      <c r="K64" t="s">
        <v>206</v>
      </c>
    </row>
    <row r="65" spans="1:13">
      <c r="A65" t="s">
        <v>219</v>
      </c>
      <c r="B65">
        <v>1</v>
      </c>
      <c r="C65">
        <v>0.02</v>
      </c>
      <c r="D65">
        <f t="shared" si="0"/>
        <v>0.05</v>
      </c>
      <c r="E65" t="s">
        <v>210</v>
      </c>
      <c r="F65">
        <v>15</v>
      </c>
      <c r="G65">
        <v>28</v>
      </c>
      <c r="H65">
        <v>22</v>
      </c>
      <c r="I65" t="s">
        <v>205</v>
      </c>
      <c r="J65">
        <v>6</v>
      </c>
      <c r="K65" t="s">
        <v>206</v>
      </c>
      <c r="M65">
        <f>SUM(D35:D64)*10</f>
        <v>58.000000000000007</v>
      </c>
    </row>
    <row r="66" spans="1:13">
      <c r="A66" t="s">
        <v>220</v>
      </c>
      <c r="B66">
        <v>2</v>
      </c>
      <c r="C66">
        <v>0.15</v>
      </c>
      <c r="D66">
        <f t="shared" si="0"/>
        <v>0.375</v>
      </c>
      <c r="E66" t="s">
        <v>210</v>
      </c>
      <c r="F66">
        <v>13</v>
      </c>
      <c r="G66">
        <v>21</v>
      </c>
      <c r="H66">
        <v>17</v>
      </c>
      <c r="I66" t="s">
        <v>205</v>
      </c>
      <c r="J66">
        <v>9</v>
      </c>
      <c r="K66" t="s">
        <v>206</v>
      </c>
    </row>
    <row r="67" spans="1:13">
      <c r="A67" t="s">
        <v>219</v>
      </c>
      <c r="B67">
        <v>3</v>
      </c>
      <c r="C67">
        <v>0.14000000000000001</v>
      </c>
      <c r="D67">
        <f t="shared" si="0"/>
        <v>0.35000000000000003</v>
      </c>
      <c r="E67" t="s">
        <v>210</v>
      </c>
      <c r="F67">
        <v>10</v>
      </c>
      <c r="G67">
        <v>17</v>
      </c>
      <c r="H67">
        <v>13</v>
      </c>
      <c r="I67" t="s">
        <v>205</v>
      </c>
      <c r="J67">
        <v>14</v>
      </c>
      <c r="K67" t="s">
        <v>206</v>
      </c>
    </row>
    <row r="68" spans="1:13">
      <c r="A68" t="s">
        <v>219</v>
      </c>
      <c r="B68">
        <v>4</v>
      </c>
      <c r="C68">
        <v>0.02</v>
      </c>
      <c r="D68">
        <f t="shared" si="0"/>
        <v>0.05</v>
      </c>
      <c r="E68" t="s">
        <v>210</v>
      </c>
      <c r="F68">
        <v>6</v>
      </c>
      <c r="G68">
        <v>17</v>
      </c>
      <c r="H68">
        <v>11</v>
      </c>
      <c r="I68" t="s">
        <v>205</v>
      </c>
      <c r="J68">
        <v>8</v>
      </c>
      <c r="K68" t="s">
        <v>206</v>
      </c>
    </row>
    <row r="69" spans="1:13">
      <c r="A69" t="s">
        <v>219</v>
      </c>
      <c r="B69">
        <v>5</v>
      </c>
      <c r="C69">
        <v>0</v>
      </c>
      <c r="D69">
        <f t="shared" ref="D69:D132" si="1">C69*2.5</f>
        <v>0</v>
      </c>
      <c r="E69" t="s">
        <v>210</v>
      </c>
      <c r="F69">
        <v>4</v>
      </c>
      <c r="G69">
        <v>21</v>
      </c>
      <c r="H69">
        <v>14</v>
      </c>
      <c r="I69" t="s">
        <v>205</v>
      </c>
      <c r="J69">
        <v>4</v>
      </c>
      <c r="K69" t="s">
        <v>206</v>
      </c>
    </row>
    <row r="70" spans="1:13">
      <c r="A70" t="s">
        <v>219</v>
      </c>
      <c r="B70">
        <v>6</v>
      </c>
      <c r="C70">
        <v>0.05</v>
      </c>
      <c r="D70">
        <f t="shared" si="1"/>
        <v>0.125</v>
      </c>
      <c r="E70" t="s">
        <v>210</v>
      </c>
      <c r="F70">
        <v>8</v>
      </c>
      <c r="G70">
        <v>22</v>
      </c>
      <c r="H70">
        <v>16</v>
      </c>
      <c r="I70" t="s">
        <v>205</v>
      </c>
      <c r="J70">
        <v>5</v>
      </c>
      <c r="K70" t="s">
        <v>206</v>
      </c>
    </row>
    <row r="71" spans="1:13">
      <c r="A71" t="s">
        <v>219</v>
      </c>
      <c r="B71">
        <v>7</v>
      </c>
      <c r="C71">
        <v>0</v>
      </c>
      <c r="D71">
        <f t="shared" si="1"/>
        <v>0</v>
      </c>
      <c r="E71" t="s">
        <v>210</v>
      </c>
      <c r="F71">
        <v>7</v>
      </c>
      <c r="G71">
        <v>21</v>
      </c>
      <c r="H71">
        <v>14</v>
      </c>
      <c r="I71" t="s">
        <v>205</v>
      </c>
      <c r="J71">
        <v>3</v>
      </c>
      <c r="K71" t="s">
        <v>206</v>
      </c>
    </row>
    <row r="72" spans="1:13">
      <c r="A72" t="s">
        <v>219</v>
      </c>
      <c r="B72">
        <v>8</v>
      </c>
      <c r="C72">
        <v>0</v>
      </c>
      <c r="D72">
        <f t="shared" si="1"/>
        <v>0</v>
      </c>
      <c r="E72" t="s">
        <v>210</v>
      </c>
      <c r="F72">
        <v>7</v>
      </c>
      <c r="G72">
        <v>25</v>
      </c>
      <c r="H72">
        <v>17</v>
      </c>
      <c r="I72" t="s">
        <v>205</v>
      </c>
      <c r="J72">
        <v>6</v>
      </c>
      <c r="K72" t="s">
        <v>206</v>
      </c>
    </row>
    <row r="73" spans="1:13">
      <c r="A73" t="s">
        <v>219</v>
      </c>
      <c r="B73">
        <v>9</v>
      </c>
      <c r="C73">
        <v>0</v>
      </c>
      <c r="D73">
        <f t="shared" si="1"/>
        <v>0</v>
      </c>
      <c r="E73" t="s">
        <v>210</v>
      </c>
      <c r="F73">
        <v>9</v>
      </c>
      <c r="G73">
        <v>23</v>
      </c>
      <c r="H73">
        <v>18</v>
      </c>
      <c r="I73" t="s">
        <v>205</v>
      </c>
      <c r="J73">
        <v>5</v>
      </c>
      <c r="K73" t="s">
        <v>206</v>
      </c>
    </row>
    <row r="74" spans="1:13">
      <c r="A74" t="s">
        <v>219</v>
      </c>
      <c r="B74">
        <v>10</v>
      </c>
      <c r="C74">
        <v>0</v>
      </c>
      <c r="D74">
        <f t="shared" si="1"/>
        <v>0</v>
      </c>
      <c r="E74" t="s">
        <v>210</v>
      </c>
      <c r="F74">
        <v>3</v>
      </c>
      <c r="G74">
        <v>20</v>
      </c>
      <c r="H74">
        <v>13</v>
      </c>
      <c r="I74" t="s">
        <v>205</v>
      </c>
      <c r="J74">
        <v>4</v>
      </c>
      <c r="K74" t="s">
        <v>206</v>
      </c>
    </row>
    <row r="75" spans="1:13">
      <c r="A75" t="s">
        <v>219</v>
      </c>
      <c r="B75">
        <v>11</v>
      </c>
      <c r="C75">
        <v>0</v>
      </c>
      <c r="D75">
        <f t="shared" si="1"/>
        <v>0</v>
      </c>
      <c r="E75" t="s">
        <v>210</v>
      </c>
      <c r="F75">
        <v>6</v>
      </c>
      <c r="G75">
        <v>21</v>
      </c>
      <c r="H75">
        <v>14</v>
      </c>
      <c r="I75" t="s">
        <v>205</v>
      </c>
      <c r="J75">
        <v>4</v>
      </c>
      <c r="K75" t="s">
        <v>206</v>
      </c>
    </row>
    <row r="76" spans="1:13">
      <c r="A76" t="s">
        <v>219</v>
      </c>
      <c r="B76">
        <v>12</v>
      </c>
      <c r="C76">
        <v>0</v>
      </c>
      <c r="D76">
        <f t="shared" si="1"/>
        <v>0</v>
      </c>
      <c r="E76" t="s">
        <v>210</v>
      </c>
      <c r="F76">
        <v>4</v>
      </c>
      <c r="G76">
        <v>24</v>
      </c>
      <c r="H76">
        <v>16</v>
      </c>
      <c r="I76" t="s">
        <v>205</v>
      </c>
      <c r="J76">
        <v>3</v>
      </c>
      <c r="K76" t="s">
        <v>206</v>
      </c>
    </row>
    <row r="77" spans="1:13">
      <c r="A77" t="s">
        <v>219</v>
      </c>
      <c r="B77">
        <v>13</v>
      </c>
      <c r="C77">
        <v>0</v>
      </c>
      <c r="D77">
        <f t="shared" si="1"/>
        <v>0</v>
      </c>
      <c r="E77" t="s">
        <v>210</v>
      </c>
      <c r="F77">
        <v>10</v>
      </c>
      <c r="G77">
        <v>25</v>
      </c>
      <c r="H77">
        <v>18</v>
      </c>
      <c r="I77" t="s">
        <v>205</v>
      </c>
      <c r="J77">
        <v>6</v>
      </c>
      <c r="K77" t="s">
        <v>206</v>
      </c>
    </row>
    <row r="78" spans="1:13">
      <c r="A78" t="s">
        <v>219</v>
      </c>
      <c r="B78">
        <v>14</v>
      </c>
      <c r="C78">
        <v>0.05</v>
      </c>
      <c r="D78">
        <f t="shared" si="1"/>
        <v>0.125</v>
      </c>
      <c r="E78" t="s">
        <v>210</v>
      </c>
      <c r="F78">
        <v>7</v>
      </c>
      <c r="G78">
        <v>19</v>
      </c>
      <c r="H78">
        <v>12</v>
      </c>
      <c r="I78" t="s">
        <v>205</v>
      </c>
      <c r="J78">
        <v>4</v>
      </c>
      <c r="K78" t="s">
        <v>206</v>
      </c>
    </row>
    <row r="79" spans="1:13">
      <c r="A79" t="s">
        <v>219</v>
      </c>
      <c r="B79">
        <v>15</v>
      </c>
      <c r="C79">
        <v>0</v>
      </c>
      <c r="D79">
        <f t="shared" si="1"/>
        <v>0</v>
      </c>
      <c r="E79" t="s">
        <v>210</v>
      </c>
      <c r="F79">
        <v>11</v>
      </c>
      <c r="G79">
        <v>21</v>
      </c>
      <c r="H79">
        <v>16</v>
      </c>
      <c r="I79" t="s">
        <v>205</v>
      </c>
      <c r="J79">
        <v>8</v>
      </c>
      <c r="K79" t="s">
        <v>206</v>
      </c>
    </row>
    <row r="80" spans="1:13">
      <c r="A80" t="s">
        <v>219</v>
      </c>
      <c r="B80">
        <v>16</v>
      </c>
      <c r="C80">
        <v>0</v>
      </c>
      <c r="D80">
        <f t="shared" si="1"/>
        <v>0</v>
      </c>
      <c r="E80" t="s">
        <v>210</v>
      </c>
      <c r="F80">
        <v>7</v>
      </c>
      <c r="G80">
        <v>20</v>
      </c>
      <c r="H80">
        <v>14</v>
      </c>
      <c r="I80" t="s">
        <v>205</v>
      </c>
      <c r="J80">
        <v>2</v>
      </c>
      <c r="K80" t="s">
        <v>206</v>
      </c>
    </row>
    <row r="81" spans="1:13">
      <c r="A81" t="s">
        <v>219</v>
      </c>
      <c r="B81">
        <v>17</v>
      </c>
      <c r="C81">
        <v>0</v>
      </c>
      <c r="D81">
        <f t="shared" si="1"/>
        <v>0</v>
      </c>
      <c r="E81" t="s">
        <v>210</v>
      </c>
      <c r="F81">
        <v>5</v>
      </c>
      <c r="G81">
        <v>22</v>
      </c>
      <c r="H81">
        <v>15</v>
      </c>
      <c r="I81" t="s">
        <v>205</v>
      </c>
      <c r="J81">
        <v>5</v>
      </c>
      <c r="K81" t="s">
        <v>206</v>
      </c>
    </row>
    <row r="82" spans="1:13">
      <c r="A82" t="s">
        <v>219</v>
      </c>
      <c r="B82">
        <v>18</v>
      </c>
      <c r="C82">
        <v>0.1</v>
      </c>
      <c r="D82">
        <f t="shared" si="1"/>
        <v>0.25</v>
      </c>
      <c r="E82" t="s">
        <v>210</v>
      </c>
      <c r="F82">
        <v>14</v>
      </c>
      <c r="G82">
        <v>22</v>
      </c>
      <c r="H82">
        <v>16</v>
      </c>
      <c r="I82" t="s">
        <v>205</v>
      </c>
      <c r="J82">
        <v>6</v>
      </c>
      <c r="K82" t="s">
        <v>206</v>
      </c>
    </row>
    <row r="83" spans="1:13">
      <c r="A83" t="s">
        <v>219</v>
      </c>
      <c r="B83">
        <v>19</v>
      </c>
      <c r="C83">
        <v>0.03</v>
      </c>
      <c r="D83">
        <f t="shared" si="1"/>
        <v>7.4999999999999997E-2</v>
      </c>
      <c r="E83" t="s">
        <v>210</v>
      </c>
      <c r="F83">
        <v>12</v>
      </c>
      <c r="G83">
        <v>24</v>
      </c>
      <c r="H83">
        <v>18</v>
      </c>
      <c r="I83" t="s">
        <v>205</v>
      </c>
      <c r="J83">
        <v>6</v>
      </c>
      <c r="K83" t="s">
        <v>206</v>
      </c>
    </row>
    <row r="84" spans="1:13">
      <c r="A84" t="s">
        <v>219</v>
      </c>
      <c r="B84">
        <v>20</v>
      </c>
      <c r="C84">
        <v>0.02</v>
      </c>
      <c r="D84">
        <f t="shared" si="1"/>
        <v>0.05</v>
      </c>
      <c r="E84" t="s">
        <v>210</v>
      </c>
      <c r="F84">
        <v>7</v>
      </c>
      <c r="G84">
        <v>26</v>
      </c>
      <c r="H84">
        <v>19</v>
      </c>
      <c r="I84" t="s">
        <v>205</v>
      </c>
      <c r="J84">
        <v>2</v>
      </c>
      <c r="K84" t="s">
        <v>206</v>
      </c>
    </row>
    <row r="85" spans="1:13">
      <c r="A85" t="s">
        <v>219</v>
      </c>
      <c r="B85">
        <v>21</v>
      </c>
      <c r="C85">
        <v>0.06</v>
      </c>
      <c r="D85">
        <f t="shared" si="1"/>
        <v>0.15</v>
      </c>
      <c r="E85" t="s">
        <v>210</v>
      </c>
      <c r="F85">
        <v>9</v>
      </c>
      <c r="G85">
        <v>27</v>
      </c>
      <c r="H85">
        <v>19</v>
      </c>
      <c r="I85" t="s">
        <v>205</v>
      </c>
      <c r="J85">
        <v>4</v>
      </c>
      <c r="K85" t="s">
        <v>206</v>
      </c>
    </row>
    <row r="86" spans="1:13">
      <c r="A86" t="s">
        <v>219</v>
      </c>
      <c r="B86">
        <v>22</v>
      </c>
      <c r="C86">
        <v>0</v>
      </c>
      <c r="D86">
        <f t="shared" si="1"/>
        <v>0</v>
      </c>
      <c r="E86" t="s">
        <v>210</v>
      </c>
      <c r="F86">
        <v>8</v>
      </c>
      <c r="G86">
        <v>28</v>
      </c>
      <c r="H86">
        <v>19</v>
      </c>
      <c r="I86" t="s">
        <v>205</v>
      </c>
      <c r="J86">
        <v>2</v>
      </c>
      <c r="K86" t="s">
        <v>206</v>
      </c>
    </row>
    <row r="87" spans="1:13">
      <c r="A87" t="s">
        <v>219</v>
      </c>
      <c r="B87">
        <v>23</v>
      </c>
      <c r="C87">
        <v>0</v>
      </c>
      <c r="D87">
        <f t="shared" si="1"/>
        <v>0</v>
      </c>
      <c r="E87" t="s">
        <v>210</v>
      </c>
      <c r="F87">
        <v>12</v>
      </c>
      <c r="G87">
        <v>25</v>
      </c>
      <c r="H87">
        <v>19</v>
      </c>
      <c r="I87" t="s">
        <v>205</v>
      </c>
      <c r="J87">
        <v>3</v>
      </c>
      <c r="K87" t="s">
        <v>206</v>
      </c>
    </row>
    <row r="88" spans="1:13">
      <c r="A88" t="s">
        <v>219</v>
      </c>
      <c r="B88">
        <v>24</v>
      </c>
      <c r="C88">
        <v>0</v>
      </c>
      <c r="D88">
        <f t="shared" si="1"/>
        <v>0</v>
      </c>
      <c r="E88" t="s">
        <v>210</v>
      </c>
      <c r="F88">
        <v>13</v>
      </c>
      <c r="G88">
        <v>28</v>
      </c>
      <c r="H88">
        <v>21</v>
      </c>
      <c r="I88" t="s">
        <v>205</v>
      </c>
      <c r="J88">
        <v>5</v>
      </c>
      <c r="K88" t="s">
        <v>206</v>
      </c>
    </row>
    <row r="89" spans="1:13">
      <c r="A89" t="s">
        <v>219</v>
      </c>
      <c r="B89">
        <v>25</v>
      </c>
      <c r="C89">
        <v>0</v>
      </c>
      <c r="D89">
        <f t="shared" si="1"/>
        <v>0</v>
      </c>
      <c r="E89" t="s">
        <v>210</v>
      </c>
      <c r="F89">
        <v>18</v>
      </c>
      <c r="G89">
        <v>30</v>
      </c>
      <c r="H89">
        <v>23</v>
      </c>
      <c r="I89" t="s">
        <v>205</v>
      </c>
      <c r="J89">
        <v>6</v>
      </c>
      <c r="K89" t="s">
        <v>206</v>
      </c>
    </row>
    <row r="90" spans="1:13">
      <c r="A90" t="s">
        <v>219</v>
      </c>
      <c r="B90">
        <v>26</v>
      </c>
      <c r="C90">
        <v>0</v>
      </c>
      <c r="D90">
        <f t="shared" si="1"/>
        <v>0</v>
      </c>
      <c r="E90" t="s">
        <v>210</v>
      </c>
      <c r="F90">
        <v>11</v>
      </c>
      <c r="G90">
        <v>23</v>
      </c>
      <c r="H90">
        <v>18</v>
      </c>
      <c r="I90" t="s">
        <v>205</v>
      </c>
      <c r="J90">
        <v>5</v>
      </c>
      <c r="K90" t="s">
        <v>206</v>
      </c>
    </row>
    <row r="91" spans="1:13">
      <c r="A91" t="s">
        <v>219</v>
      </c>
      <c r="B91">
        <v>27</v>
      </c>
      <c r="C91">
        <v>0</v>
      </c>
      <c r="D91">
        <f t="shared" si="1"/>
        <v>0</v>
      </c>
      <c r="E91" t="s">
        <v>210</v>
      </c>
      <c r="F91">
        <v>9</v>
      </c>
      <c r="G91">
        <v>16</v>
      </c>
      <c r="H91">
        <v>12</v>
      </c>
      <c r="I91" t="s">
        <v>205</v>
      </c>
      <c r="J91">
        <v>4</v>
      </c>
      <c r="K91" t="s">
        <v>206</v>
      </c>
    </row>
    <row r="92" spans="1:13">
      <c r="A92" t="s">
        <v>219</v>
      </c>
      <c r="B92">
        <v>28</v>
      </c>
      <c r="C92">
        <v>0</v>
      </c>
      <c r="D92">
        <f t="shared" si="1"/>
        <v>0</v>
      </c>
      <c r="E92" t="s">
        <v>210</v>
      </c>
      <c r="F92">
        <v>6</v>
      </c>
      <c r="G92">
        <v>20</v>
      </c>
      <c r="H92">
        <v>13</v>
      </c>
      <c r="I92" t="s">
        <v>205</v>
      </c>
      <c r="J92">
        <v>2</v>
      </c>
      <c r="K92" t="s">
        <v>206</v>
      </c>
    </row>
    <row r="93" spans="1:13">
      <c r="A93" t="s">
        <v>219</v>
      </c>
      <c r="B93">
        <v>29</v>
      </c>
      <c r="C93">
        <v>0</v>
      </c>
      <c r="D93">
        <f t="shared" si="1"/>
        <v>0</v>
      </c>
      <c r="E93" t="s">
        <v>210</v>
      </c>
      <c r="F93">
        <v>4</v>
      </c>
      <c r="G93">
        <v>24</v>
      </c>
      <c r="H93">
        <v>15</v>
      </c>
      <c r="I93" t="s">
        <v>205</v>
      </c>
      <c r="J93">
        <v>2</v>
      </c>
      <c r="K93" t="s">
        <v>206</v>
      </c>
    </row>
    <row r="94" spans="1:13">
      <c r="A94" t="s">
        <v>219</v>
      </c>
      <c r="B94">
        <v>30</v>
      </c>
      <c r="C94">
        <v>0</v>
      </c>
      <c r="D94">
        <f t="shared" si="1"/>
        <v>0</v>
      </c>
      <c r="E94" t="s">
        <v>210</v>
      </c>
      <c r="F94">
        <v>5</v>
      </c>
      <c r="G94">
        <v>27</v>
      </c>
      <c r="H94">
        <v>17</v>
      </c>
      <c r="I94" t="s">
        <v>205</v>
      </c>
      <c r="J94">
        <v>2</v>
      </c>
      <c r="K94" t="s">
        <v>206</v>
      </c>
    </row>
    <row r="95" spans="1:13">
      <c r="A95" t="s">
        <v>219</v>
      </c>
      <c r="B95">
        <v>31</v>
      </c>
      <c r="C95">
        <v>1.1100000000000001</v>
      </c>
      <c r="D95">
        <f t="shared" si="1"/>
        <v>2.7750000000000004</v>
      </c>
      <c r="E95" t="s">
        <v>210</v>
      </c>
      <c r="F95">
        <v>14</v>
      </c>
      <c r="G95">
        <v>31</v>
      </c>
      <c r="H95">
        <v>22</v>
      </c>
      <c r="I95" t="s">
        <v>205</v>
      </c>
      <c r="J95">
        <v>5</v>
      </c>
      <c r="K95" t="s">
        <v>206</v>
      </c>
      <c r="M95">
        <f>SUM(D65:D95)*10</f>
        <v>43.75</v>
      </c>
    </row>
    <row r="96" spans="1:13">
      <c r="A96" t="s">
        <v>221</v>
      </c>
      <c r="B96">
        <v>1</v>
      </c>
      <c r="C96">
        <v>0</v>
      </c>
      <c r="D96">
        <f t="shared" si="1"/>
        <v>0</v>
      </c>
      <c r="E96" t="s">
        <v>210</v>
      </c>
      <c r="F96">
        <v>11</v>
      </c>
      <c r="G96">
        <v>27</v>
      </c>
      <c r="H96">
        <v>20</v>
      </c>
      <c r="I96" t="s">
        <v>205</v>
      </c>
      <c r="J96">
        <v>3</v>
      </c>
      <c r="K96" t="s">
        <v>206</v>
      </c>
    </row>
    <row r="97" spans="1:11">
      <c r="A97" t="s">
        <v>221</v>
      </c>
      <c r="B97">
        <v>2</v>
      </c>
      <c r="C97">
        <v>0.03</v>
      </c>
      <c r="D97">
        <f t="shared" si="1"/>
        <v>7.4999999999999997E-2</v>
      </c>
      <c r="E97" t="s">
        <v>210</v>
      </c>
      <c r="F97">
        <v>10</v>
      </c>
      <c r="G97">
        <v>26</v>
      </c>
      <c r="H97">
        <v>19</v>
      </c>
      <c r="I97" t="s">
        <v>205</v>
      </c>
      <c r="J97">
        <v>2</v>
      </c>
      <c r="K97" t="s">
        <v>206</v>
      </c>
    </row>
    <row r="98" spans="1:11">
      <c r="A98" t="s">
        <v>221</v>
      </c>
      <c r="B98">
        <v>3</v>
      </c>
      <c r="C98">
        <v>0.47</v>
      </c>
      <c r="D98">
        <f t="shared" si="1"/>
        <v>1.1749999999999998</v>
      </c>
      <c r="E98" t="s">
        <v>210</v>
      </c>
      <c r="F98">
        <v>13</v>
      </c>
      <c r="G98">
        <v>28</v>
      </c>
      <c r="H98">
        <v>20</v>
      </c>
      <c r="I98" t="s">
        <v>205</v>
      </c>
      <c r="J98">
        <v>7</v>
      </c>
      <c r="K98" t="s">
        <v>206</v>
      </c>
    </row>
    <row r="99" spans="1:11">
      <c r="A99" t="s">
        <v>221</v>
      </c>
      <c r="B99">
        <v>4</v>
      </c>
      <c r="C99">
        <v>0</v>
      </c>
      <c r="D99">
        <f t="shared" si="1"/>
        <v>0</v>
      </c>
      <c r="E99" t="s">
        <v>210</v>
      </c>
      <c r="F99">
        <v>12</v>
      </c>
      <c r="G99">
        <v>25</v>
      </c>
      <c r="H99">
        <v>19</v>
      </c>
      <c r="I99" t="s">
        <v>205</v>
      </c>
      <c r="J99">
        <v>5</v>
      </c>
      <c r="K99" t="s">
        <v>206</v>
      </c>
    </row>
    <row r="100" spans="1:11">
      <c r="A100" t="s">
        <v>221</v>
      </c>
      <c r="B100">
        <v>5</v>
      </c>
      <c r="C100">
        <v>0</v>
      </c>
      <c r="D100">
        <f t="shared" si="1"/>
        <v>0</v>
      </c>
      <c r="E100" t="s">
        <v>210</v>
      </c>
      <c r="F100">
        <v>8</v>
      </c>
      <c r="G100">
        <v>24</v>
      </c>
      <c r="H100">
        <v>17</v>
      </c>
      <c r="I100" t="s">
        <v>205</v>
      </c>
      <c r="J100">
        <v>4</v>
      </c>
      <c r="K100" t="s">
        <v>206</v>
      </c>
    </row>
    <row r="101" spans="1:11">
      <c r="A101" t="s">
        <v>221</v>
      </c>
      <c r="B101">
        <v>6</v>
      </c>
      <c r="C101">
        <v>0</v>
      </c>
      <c r="D101">
        <f t="shared" si="1"/>
        <v>0</v>
      </c>
      <c r="E101" t="s">
        <v>210</v>
      </c>
      <c r="F101">
        <v>9</v>
      </c>
      <c r="G101">
        <v>25</v>
      </c>
      <c r="H101">
        <v>17</v>
      </c>
      <c r="I101" t="s">
        <v>205</v>
      </c>
      <c r="J101">
        <v>3</v>
      </c>
      <c r="K101" t="s">
        <v>206</v>
      </c>
    </row>
    <row r="102" spans="1:11">
      <c r="A102" t="s">
        <v>221</v>
      </c>
      <c r="B102">
        <v>7</v>
      </c>
      <c r="C102">
        <v>0</v>
      </c>
      <c r="D102">
        <f t="shared" si="1"/>
        <v>0</v>
      </c>
      <c r="E102" t="s">
        <v>210</v>
      </c>
      <c r="F102">
        <v>11</v>
      </c>
      <c r="G102">
        <v>24</v>
      </c>
      <c r="H102">
        <v>18</v>
      </c>
      <c r="I102" t="s">
        <v>205</v>
      </c>
      <c r="J102">
        <v>3</v>
      </c>
      <c r="K102" t="s">
        <v>206</v>
      </c>
    </row>
    <row r="103" spans="1:11">
      <c r="A103" t="s">
        <v>221</v>
      </c>
      <c r="B103">
        <v>8</v>
      </c>
      <c r="C103">
        <v>0</v>
      </c>
      <c r="D103">
        <f t="shared" si="1"/>
        <v>0</v>
      </c>
      <c r="E103" t="s">
        <v>210</v>
      </c>
      <c r="F103">
        <v>6</v>
      </c>
      <c r="G103">
        <v>20</v>
      </c>
      <c r="H103">
        <v>13</v>
      </c>
      <c r="I103" t="s">
        <v>205</v>
      </c>
      <c r="J103">
        <v>4</v>
      </c>
      <c r="K103" t="s">
        <v>206</v>
      </c>
    </row>
    <row r="104" spans="1:11">
      <c r="A104" t="s">
        <v>221</v>
      </c>
      <c r="B104">
        <v>9</v>
      </c>
      <c r="C104">
        <v>0</v>
      </c>
      <c r="D104">
        <f t="shared" si="1"/>
        <v>0</v>
      </c>
      <c r="E104" t="s">
        <v>210</v>
      </c>
      <c r="F104">
        <v>6</v>
      </c>
      <c r="G104">
        <v>19</v>
      </c>
      <c r="H104">
        <v>13</v>
      </c>
      <c r="I104" t="s">
        <v>205</v>
      </c>
      <c r="J104">
        <v>4</v>
      </c>
      <c r="K104" t="s">
        <v>206</v>
      </c>
    </row>
    <row r="105" spans="1:11">
      <c r="A105" t="s">
        <v>221</v>
      </c>
      <c r="B105">
        <v>10</v>
      </c>
      <c r="C105">
        <v>1.35</v>
      </c>
      <c r="D105">
        <f t="shared" si="1"/>
        <v>3.375</v>
      </c>
      <c r="E105" t="s">
        <v>210</v>
      </c>
      <c r="F105">
        <v>11</v>
      </c>
      <c r="G105">
        <v>15</v>
      </c>
      <c r="H105">
        <v>12</v>
      </c>
      <c r="I105" t="s">
        <v>205</v>
      </c>
      <c r="J105">
        <v>8</v>
      </c>
      <c r="K105" t="s">
        <v>206</v>
      </c>
    </row>
    <row r="106" spans="1:11">
      <c r="A106" t="s">
        <v>221</v>
      </c>
      <c r="B106">
        <v>11</v>
      </c>
      <c r="C106">
        <v>0.2</v>
      </c>
      <c r="D106">
        <f t="shared" si="1"/>
        <v>0.5</v>
      </c>
      <c r="E106" t="s">
        <v>210</v>
      </c>
      <c r="F106">
        <v>11</v>
      </c>
      <c r="G106">
        <v>19</v>
      </c>
      <c r="H106">
        <v>15</v>
      </c>
      <c r="I106" t="s">
        <v>205</v>
      </c>
      <c r="J106">
        <v>3</v>
      </c>
      <c r="K106" t="s">
        <v>206</v>
      </c>
    </row>
    <row r="107" spans="1:11">
      <c r="A107" t="s">
        <v>221</v>
      </c>
      <c r="B107">
        <v>12</v>
      </c>
      <c r="C107">
        <v>0.06</v>
      </c>
      <c r="D107">
        <f t="shared" si="1"/>
        <v>0.15</v>
      </c>
      <c r="E107" t="s">
        <v>210</v>
      </c>
      <c r="F107">
        <v>12</v>
      </c>
      <c r="G107">
        <v>21</v>
      </c>
      <c r="H107">
        <v>16</v>
      </c>
      <c r="I107" t="s">
        <v>205</v>
      </c>
      <c r="J107">
        <v>3</v>
      </c>
      <c r="K107" t="s">
        <v>206</v>
      </c>
    </row>
    <row r="108" spans="1:11">
      <c r="A108" t="s">
        <v>221</v>
      </c>
      <c r="B108">
        <v>13</v>
      </c>
      <c r="C108">
        <v>0</v>
      </c>
      <c r="D108">
        <f t="shared" si="1"/>
        <v>0</v>
      </c>
      <c r="E108" t="s">
        <v>210</v>
      </c>
      <c r="F108">
        <v>9</v>
      </c>
      <c r="G108">
        <v>22</v>
      </c>
      <c r="H108">
        <v>16</v>
      </c>
      <c r="I108" t="s">
        <v>205</v>
      </c>
      <c r="J108">
        <v>2</v>
      </c>
      <c r="K108" t="s">
        <v>206</v>
      </c>
    </row>
    <row r="109" spans="1:11">
      <c r="A109" t="s">
        <v>221</v>
      </c>
      <c r="B109">
        <v>14</v>
      </c>
      <c r="C109">
        <v>0.03</v>
      </c>
      <c r="D109">
        <f t="shared" si="1"/>
        <v>7.4999999999999997E-2</v>
      </c>
      <c r="E109" t="s">
        <v>210</v>
      </c>
      <c r="F109">
        <v>19</v>
      </c>
      <c r="G109">
        <v>30</v>
      </c>
      <c r="H109">
        <v>21</v>
      </c>
      <c r="I109" t="s">
        <v>205</v>
      </c>
      <c r="J109">
        <v>6</v>
      </c>
      <c r="K109" t="s">
        <v>206</v>
      </c>
    </row>
    <row r="110" spans="1:11">
      <c r="A110" t="s">
        <v>221</v>
      </c>
      <c r="B110">
        <v>15</v>
      </c>
      <c r="C110">
        <v>0.27</v>
      </c>
      <c r="D110">
        <f t="shared" si="1"/>
        <v>0.67500000000000004</v>
      </c>
      <c r="E110" t="s">
        <v>210</v>
      </c>
      <c r="F110">
        <v>9</v>
      </c>
      <c r="G110">
        <v>24</v>
      </c>
      <c r="H110">
        <v>18</v>
      </c>
      <c r="I110" t="s">
        <v>205</v>
      </c>
      <c r="J110">
        <v>2</v>
      </c>
      <c r="K110" t="s">
        <v>206</v>
      </c>
    </row>
    <row r="111" spans="1:11">
      <c r="A111" t="s">
        <v>221</v>
      </c>
      <c r="B111">
        <v>16</v>
      </c>
      <c r="C111">
        <v>0.25</v>
      </c>
      <c r="D111">
        <f t="shared" si="1"/>
        <v>0.625</v>
      </c>
      <c r="E111" t="s">
        <v>210</v>
      </c>
      <c r="F111">
        <v>9</v>
      </c>
      <c r="G111">
        <v>19</v>
      </c>
      <c r="H111">
        <v>15</v>
      </c>
      <c r="I111" t="s">
        <v>205</v>
      </c>
      <c r="J111">
        <v>9</v>
      </c>
      <c r="K111" t="s">
        <v>206</v>
      </c>
    </row>
    <row r="112" spans="1:11">
      <c r="A112" t="s">
        <v>221</v>
      </c>
      <c r="B112">
        <v>17</v>
      </c>
      <c r="C112">
        <v>0</v>
      </c>
      <c r="D112">
        <f t="shared" si="1"/>
        <v>0</v>
      </c>
      <c r="E112" t="s">
        <v>210</v>
      </c>
      <c r="F112">
        <v>6</v>
      </c>
      <c r="G112">
        <v>26</v>
      </c>
      <c r="H112">
        <v>17</v>
      </c>
      <c r="I112" t="s">
        <v>205</v>
      </c>
      <c r="J112">
        <v>4</v>
      </c>
      <c r="K112" t="s">
        <v>206</v>
      </c>
    </row>
    <row r="113" spans="1:15">
      <c r="A113" t="s">
        <v>221</v>
      </c>
      <c r="B113">
        <v>18</v>
      </c>
      <c r="C113">
        <v>0</v>
      </c>
      <c r="D113">
        <f t="shared" si="1"/>
        <v>0</v>
      </c>
      <c r="E113" t="s">
        <v>210</v>
      </c>
      <c r="F113">
        <v>14</v>
      </c>
      <c r="G113">
        <v>22</v>
      </c>
      <c r="H113">
        <v>19</v>
      </c>
      <c r="I113" t="s">
        <v>205</v>
      </c>
      <c r="J113">
        <v>4</v>
      </c>
      <c r="K113" t="s">
        <v>206</v>
      </c>
    </row>
    <row r="114" spans="1:15">
      <c r="A114" t="s">
        <v>221</v>
      </c>
      <c r="B114">
        <v>19</v>
      </c>
      <c r="C114">
        <v>0.12</v>
      </c>
      <c r="D114">
        <f t="shared" si="1"/>
        <v>0.3</v>
      </c>
      <c r="E114" t="s">
        <v>210</v>
      </c>
      <c r="F114">
        <v>8</v>
      </c>
      <c r="G114">
        <v>18</v>
      </c>
      <c r="H114">
        <v>14</v>
      </c>
      <c r="I114" t="s">
        <v>205</v>
      </c>
      <c r="J114">
        <v>6</v>
      </c>
      <c r="K114" t="s">
        <v>206</v>
      </c>
    </row>
    <row r="115" spans="1:15">
      <c r="A115" t="s">
        <v>221</v>
      </c>
      <c r="B115">
        <v>20</v>
      </c>
      <c r="C115">
        <v>0</v>
      </c>
      <c r="D115">
        <f t="shared" si="1"/>
        <v>0</v>
      </c>
      <c r="E115" t="s">
        <v>210</v>
      </c>
      <c r="F115">
        <v>3</v>
      </c>
      <c r="G115">
        <v>21</v>
      </c>
      <c r="H115">
        <v>13</v>
      </c>
      <c r="I115" t="s">
        <v>205</v>
      </c>
      <c r="J115">
        <v>1</v>
      </c>
      <c r="K115" t="s">
        <v>206</v>
      </c>
    </row>
    <row r="116" spans="1:15">
      <c r="A116" t="s">
        <v>221</v>
      </c>
      <c r="B116">
        <v>21</v>
      </c>
      <c r="C116">
        <v>0</v>
      </c>
      <c r="D116">
        <f t="shared" si="1"/>
        <v>0</v>
      </c>
      <c r="E116" t="s">
        <v>210</v>
      </c>
      <c r="F116">
        <v>12</v>
      </c>
      <c r="G116">
        <v>20</v>
      </c>
      <c r="H116">
        <v>15</v>
      </c>
      <c r="I116" t="s">
        <v>205</v>
      </c>
      <c r="J116">
        <v>2</v>
      </c>
      <c r="K116" t="s">
        <v>206</v>
      </c>
    </row>
    <row r="117" spans="1:15">
      <c r="A117" t="s">
        <v>221</v>
      </c>
      <c r="B117">
        <v>22</v>
      </c>
      <c r="C117">
        <v>0.39</v>
      </c>
      <c r="D117">
        <f t="shared" si="1"/>
        <v>0.97500000000000009</v>
      </c>
      <c r="E117" t="s">
        <v>210</v>
      </c>
      <c r="F117">
        <v>12</v>
      </c>
      <c r="G117">
        <v>14</v>
      </c>
      <c r="H117">
        <v>14</v>
      </c>
      <c r="I117" t="s">
        <v>205</v>
      </c>
      <c r="J117">
        <v>5</v>
      </c>
      <c r="K117" t="s">
        <v>206</v>
      </c>
    </row>
    <row r="118" spans="1:15">
      <c r="A118" t="s">
        <v>221</v>
      </c>
      <c r="B118">
        <v>23</v>
      </c>
      <c r="C118">
        <v>0.06</v>
      </c>
      <c r="D118">
        <f t="shared" si="1"/>
        <v>0.15</v>
      </c>
      <c r="E118" t="s">
        <v>210</v>
      </c>
      <c r="F118">
        <v>12</v>
      </c>
      <c r="G118">
        <v>19</v>
      </c>
      <c r="H118">
        <v>16</v>
      </c>
      <c r="I118" t="s">
        <v>205</v>
      </c>
      <c r="J118">
        <v>1</v>
      </c>
      <c r="K118" t="s">
        <v>206</v>
      </c>
    </row>
    <row r="119" spans="1:15">
      <c r="A119" t="s">
        <v>221</v>
      </c>
      <c r="B119">
        <v>24</v>
      </c>
      <c r="C119">
        <v>0.01</v>
      </c>
      <c r="D119">
        <f t="shared" si="1"/>
        <v>2.5000000000000001E-2</v>
      </c>
      <c r="E119" t="s">
        <v>210</v>
      </c>
      <c r="F119">
        <v>12</v>
      </c>
      <c r="G119">
        <v>22</v>
      </c>
      <c r="H119">
        <v>15</v>
      </c>
      <c r="I119" t="s">
        <v>205</v>
      </c>
      <c r="J119">
        <v>4</v>
      </c>
      <c r="K119" t="s">
        <v>206</v>
      </c>
    </row>
    <row r="120" spans="1:15">
      <c r="A120" t="s">
        <v>221</v>
      </c>
      <c r="B120">
        <v>25</v>
      </c>
      <c r="C120">
        <v>0</v>
      </c>
      <c r="D120">
        <f t="shared" si="1"/>
        <v>0</v>
      </c>
      <c r="E120" t="s">
        <v>210</v>
      </c>
      <c r="F120">
        <v>11</v>
      </c>
      <c r="G120">
        <v>20</v>
      </c>
      <c r="H120">
        <v>15</v>
      </c>
      <c r="I120" t="s">
        <v>205</v>
      </c>
      <c r="J120">
        <v>3</v>
      </c>
      <c r="K120" t="s">
        <v>206</v>
      </c>
    </row>
    <row r="121" spans="1:15">
      <c r="A121" t="s">
        <v>221</v>
      </c>
      <c r="B121">
        <v>26</v>
      </c>
      <c r="C121">
        <v>0</v>
      </c>
      <c r="D121">
        <f t="shared" si="1"/>
        <v>0</v>
      </c>
      <c r="E121" t="s">
        <v>210</v>
      </c>
      <c r="F121">
        <v>9</v>
      </c>
      <c r="G121">
        <v>25</v>
      </c>
      <c r="H121">
        <v>17</v>
      </c>
      <c r="I121" t="s">
        <v>205</v>
      </c>
      <c r="J121">
        <v>4</v>
      </c>
      <c r="K121" t="s">
        <v>206</v>
      </c>
    </row>
    <row r="122" spans="1:15">
      <c r="A122" t="s">
        <v>221</v>
      </c>
      <c r="B122">
        <v>27</v>
      </c>
      <c r="C122">
        <v>0</v>
      </c>
      <c r="D122">
        <f t="shared" si="1"/>
        <v>0</v>
      </c>
      <c r="E122" t="s">
        <v>210</v>
      </c>
      <c r="F122">
        <v>12</v>
      </c>
      <c r="G122">
        <v>25</v>
      </c>
      <c r="H122">
        <v>21</v>
      </c>
      <c r="I122" t="s">
        <v>205</v>
      </c>
      <c r="J122">
        <v>4</v>
      </c>
      <c r="K122" t="s">
        <v>206</v>
      </c>
    </row>
    <row r="123" spans="1:15">
      <c r="A123" t="s">
        <v>221</v>
      </c>
      <c r="B123">
        <v>28</v>
      </c>
      <c r="C123">
        <v>0</v>
      </c>
      <c r="D123">
        <f t="shared" si="1"/>
        <v>0</v>
      </c>
      <c r="E123" t="s">
        <v>210</v>
      </c>
      <c r="F123">
        <v>8</v>
      </c>
      <c r="G123">
        <v>27</v>
      </c>
      <c r="H123">
        <v>17</v>
      </c>
      <c r="I123" t="s">
        <v>205</v>
      </c>
      <c r="J123">
        <v>3</v>
      </c>
      <c r="K123" t="s">
        <v>206</v>
      </c>
    </row>
    <row r="124" spans="1:15">
      <c r="A124" t="s">
        <v>221</v>
      </c>
      <c r="B124">
        <v>29</v>
      </c>
      <c r="C124">
        <v>0</v>
      </c>
      <c r="D124">
        <f t="shared" si="1"/>
        <v>0</v>
      </c>
      <c r="E124" t="s">
        <v>210</v>
      </c>
      <c r="F124">
        <v>8</v>
      </c>
      <c r="G124">
        <v>26</v>
      </c>
      <c r="H124">
        <v>18</v>
      </c>
      <c r="I124" t="s">
        <v>205</v>
      </c>
      <c r="J124">
        <v>3</v>
      </c>
      <c r="K124" t="s">
        <v>206</v>
      </c>
    </row>
    <row r="125" spans="1:15">
      <c r="A125" t="s">
        <v>221</v>
      </c>
      <c r="B125">
        <v>30</v>
      </c>
      <c r="C125">
        <v>0</v>
      </c>
      <c r="D125">
        <f t="shared" si="1"/>
        <v>0</v>
      </c>
      <c r="E125" t="s">
        <v>210</v>
      </c>
      <c r="F125">
        <v>14</v>
      </c>
      <c r="G125">
        <v>28</v>
      </c>
      <c r="H125">
        <v>21</v>
      </c>
      <c r="I125" t="s">
        <v>205</v>
      </c>
      <c r="J125">
        <v>7</v>
      </c>
      <c r="K125" t="s">
        <v>206</v>
      </c>
    </row>
    <row r="126" spans="1:15">
      <c r="A126" t="s">
        <v>221</v>
      </c>
      <c r="B126">
        <v>31</v>
      </c>
      <c r="C126">
        <v>0.4</v>
      </c>
      <c r="D126">
        <f t="shared" si="1"/>
        <v>1</v>
      </c>
      <c r="E126" t="s">
        <v>210</v>
      </c>
      <c r="F126">
        <v>14</v>
      </c>
      <c r="G126">
        <v>22</v>
      </c>
      <c r="H126">
        <v>17</v>
      </c>
      <c r="I126" t="s">
        <v>205</v>
      </c>
      <c r="J126">
        <v>6</v>
      </c>
      <c r="K126" t="s">
        <v>206</v>
      </c>
      <c r="M126">
        <f>SUM(D96:D126)*10</f>
        <v>91.000000000000014</v>
      </c>
      <c r="O126">
        <f>M126+M95+M65+M34</f>
        <v>217.5</v>
      </c>
    </row>
    <row r="127" spans="1:15">
      <c r="A127" t="s">
        <v>222</v>
      </c>
      <c r="B127">
        <v>1</v>
      </c>
      <c r="C127">
        <v>0</v>
      </c>
      <c r="D127">
        <f t="shared" si="1"/>
        <v>0</v>
      </c>
      <c r="E127" t="s">
        <v>210</v>
      </c>
      <c r="F127">
        <v>13</v>
      </c>
      <c r="G127">
        <v>26</v>
      </c>
      <c r="H127">
        <v>19</v>
      </c>
      <c r="I127" t="s">
        <v>205</v>
      </c>
      <c r="J127">
        <v>5</v>
      </c>
      <c r="K127" t="s">
        <v>206</v>
      </c>
    </row>
    <row r="128" spans="1:15">
      <c r="A128" t="s">
        <v>222</v>
      </c>
      <c r="B128">
        <v>2</v>
      </c>
      <c r="C128">
        <v>0</v>
      </c>
      <c r="D128">
        <f t="shared" si="1"/>
        <v>0</v>
      </c>
      <c r="E128" t="s">
        <v>210</v>
      </c>
      <c r="F128">
        <v>12</v>
      </c>
      <c r="G128">
        <v>25</v>
      </c>
      <c r="H128">
        <v>19</v>
      </c>
      <c r="I128" t="s">
        <v>205</v>
      </c>
      <c r="J128">
        <v>6</v>
      </c>
      <c r="K128" t="s">
        <v>206</v>
      </c>
    </row>
    <row r="129" spans="1:11">
      <c r="A129" t="s">
        <v>222</v>
      </c>
      <c r="B129">
        <v>3</v>
      </c>
      <c r="C129">
        <v>0</v>
      </c>
      <c r="D129">
        <f t="shared" si="1"/>
        <v>0</v>
      </c>
      <c r="E129" t="s">
        <v>210</v>
      </c>
      <c r="F129">
        <v>7</v>
      </c>
      <c r="G129">
        <v>24</v>
      </c>
      <c r="H129">
        <v>16</v>
      </c>
      <c r="I129" t="s">
        <v>205</v>
      </c>
      <c r="J129">
        <v>3</v>
      </c>
      <c r="K129" t="s">
        <v>206</v>
      </c>
    </row>
    <row r="130" spans="1:11">
      <c r="A130" t="s">
        <v>222</v>
      </c>
      <c r="B130">
        <v>4</v>
      </c>
      <c r="C130">
        <v>0</v>
      </c>
      <c r="D130">
        <f t="shared" si="1"/>
        <v>0</v>
      </c>
      <c r="E130" t="s">
        <v>210</v>
      </c>
      <c r="F130">
        <v>7</v>
      </c>
      <c r="G130">
        <v>19</v>
      </c>
      <c r="H130">
        <v>14</v>
      </c>
      <c r="I130" t="s">
        <v>205</v>
      </c>
      <c r="J130">
        <v>6</v>
      </c>
      <c r="K130" t="s">
        <v>206</v>
      </c>
    </row>
    <row r="131" spans="1:11">
      <c r="A131" t="s">
        <v>222</v>
      </c>
      <c r="B131">
        <v>5</v>
      </c>
      <c r="C131">
        <v>0</v>
      </c>
      <c r="D131">
        <f t="shared" si="1"/>
        <v>0</v>
      </c>
      <c r="E131" t="s">
        <v>210</v>
      </c>
      <c r="F131">
        <v>2</v>
      </c>
      <c r="G131">
        <v>17</v>
      </c>
      <c r="H131">
        <v>10</v>
      </c>
      <c r="I131" t="s">
        <v>205</v>
      </c>
      <c r="J131">
        <v>3</v>
      </c>
      <c r="K131" t="s">
        <v>206</v>
      </c>
    </row>
    <row r="132" spans="1:11">
      <c r="A132" t="s">
        <v>222</v>
      </c>
      <c r="B132">
        <v>6</v>
      </c>
      <c r="C132">
        <v>0</v>
      </c>
      <c r="D132">
        <f t="shared" si="1"/>
        <v>0</v>
      </c>
      <c r="E132" t="s">
        <v>210</v>
      </c>
      <c r="F132">
        <v>4</v>
      </c>
      <c r="G132">
        <v>23</v>
      </c>
      <c r="H132">
        <v>13</v>
      </c>
      <c r="I132" t="s">
        <v>205</v>
      </c>
      <c r="J132">
        <v>5</v>
      </c>
      <c r="K132" t="s">
        <v>206</v>
      </c>
    </row>
    <row r="133" spans="1:11">
      <c r="A133" t="s">
        <v>222</v>
      </c>
      <c r="B133">
        <v>7</v>
      </c>
      <c r="C133">
        <v>0.04</v>
      </c>
      <c r="D133">
        <f t="shared" ref="D133:D172" si="2">C133*2.5</f>
        <v>0.1</v>
      </c>
      <c r="E133" t="s">
        <v>210</v>
      </c>
      <c r="F133">
        <v>6</v>
      </c>
      <c r="G133">
        <v>18</v>
      </c>
      <c r="H133">
        <v>12</v>
      </c>
      <c r="I133" t="s">
        <v>205</v>
      </c>
      <c r="J133">
        <v>3</v>
      </c>
      <c r="K133" t="s">
        <v>206</v>
      </c>
    </row>
    <row r="134" spans="1:11">
      <c r="A134" t="s">
        <v>222</v>
      </c>
      <c r="B134">
        <v>8</v>
      </c>
      <c r="C134">
        <v>0</v>
      </c>
      <c r="D134">
        <f t="shared" si="2"/>
        <v>0</v>
      </c>
      <c r="E134" t="s">
        <v>210</v>
      </c>
      <c r="F134">
        <v>0</v>
      </c>
      <c r="G134">
        <v>22</v>
      </c>
      <c r="H134">
        <v>11</v>
      </c>
      <c r="I134" t="s">
        <v>205</v>
      </c>
      <c r="J134">
        <v>1</v>
      </c>
      <c r="K134" t="s">
        <v>206</v>
      </c>
    </row>
    <row r="135" spans="1:11">
      <c r="A135" t="s">
        <v>222</v>
      </c>
      <c r="B135">
        <v>9</v>
      </c>
      <c r="C135">
        <v>0</v>
      </c>
      <c r="D135">
        <f t="shared" si="2"/>
        <v>0</v>
      </c>
      <c r="E135" t="s">
        <v>210</v>
      </c>
      <c r="F135">
        <v>3</v>
      </c>
      <c r="G135">
        <v>23</v>
      </c>
      <c r="H135">
        <v>14</v>
      </c>
      <c r="I135" t="s">
        <v>205</v>
      </c>
      <c r="J135">
        <v>2</v>
      </c>
      <c r="K135" t="s">
        <v>206</v>
      </c>
    </row>
    <row r="136" spans="1:11">
      <c r="A136" t="s">
        <v>222</v>
      </c>
      <c r="B136">
        <v>10</v>
      </c>
      <c r="C136">
        <v>0.01</v>
      </c>
      <c r="D136">
        <f t="shared" si="2"/>
        <v>2.5000000000000001E-2</v>
      </c>
      <c r="E136" t="s">
        <v>210</v>
      </c>
      <c r="F136">
        <v>6</v>
      </c>
      <c r="G136">
        <v>19</v>
      </c>
      <c r="H136">
        <v>12</v>
      </c>
      <c r="I136" t="s">
        <v>205</v>
      </c>
      <c r="J136">
        <v>3</v>
      </c>
      <c r="K136" t="s">
        <v>206</v>
      </c>
    </row>
    <row r="137" spans="1:11">
      <c r="A137" t="s">
        <v>222</v>
      </c>
      <c r="B137">
        <v>11</v>
      </c>
      <c r="C137">
        <v>0</v>
      </c>
      <c r="D137">
        <f t="shared" si="2"/>
        <v>0</v>
      </c>
      <c r="E137" t="s">
        <v>210</v>
      </c>
      <c r="F137">
        <v>5</v>
      </c>
      <c r="G137">
        <v>18</v>
      </c>
      <c r="H137">
        <v>11</v>
      </c>
      <c r="I137" t="s">
        <v>205</v>
      </c>
      <c r="J137">
        <v>6</v>
      </c>
      <c r="K137" t="s">
        <v>206</v>
      </c>
    </row>
    <row r="138" spans="1:11">
      <c r="A138" t="s">
        <v>222</v>
      </c>
      <c r="B138">
        <v>12</v>
      </c>
      <c r="C138">
        <v>0</v>
      </c>
      <c r="D138">
        <f t="shared" si="2"/>
        <v>0</v>
      </c>
      <c r="E138" t="s">
        <v>210</v>
      </c>
      <c r="F138">
        <v>6</v>
      </c>
      <c r="G138">
        <v>23</v>
      </c>
      <c r="H138">
        <v>15</v>
      </c>
      <c r="I138" t="s">
        <v>205</v>
      </c>
      <c r="J138">
        <v>8</v>
      </c>
      <c r="K138" t="s">
        <v>206</v>
      </c>
    </row>
    <row r="139" spans="1:11">
      <c r="A139" t="s">
        <v>222</v>
      </c>
      <c r="B139">
        <v>13</v>
      </c>
      <c r="C139">
        <v>0</v>
      </c>
      <c r="D139">
        <f t="shared" si="2"/>
        <v>0</v>
      </c>
      <c r="E139" t="s">
        <v>210</v>
      </c>
      <c r="F139">
        <v>9</v>
      </c>
      <c r="G139">
        <v>23</v>
      </c>
      <c r="H139">
        <v>16</v>
      </c>
      <c r="I139" t="s">
        <v>205</v>
      </c>
      <c r="J139">
        <v>4</v>
      </c>
      <c r="K139" t="s">
        <v>206</v>
      </c>
    </row>
    <row r="140" spans="1:11">
      <c r="A140" t="s">
        <v>222</v>
      </c>
      <c r="B140">
        <v>14</v>
      </c>
      <c r="C140">
        <v>0.17</v>
      </c>
      <c r="D140">
        <f t="shared" si="2"/>
        <v>0.42500000000000004</v>
      </c>
      <c r="E140" t="s">
        <v>210</v>
      </c>
      <c r="F140">
        <v>8</v>
      </c>
      <c r="G140">
        <v>15</v>
      </c>
      <c r="H140">
        <v>12</v>
      </c>
      <c r="I140" t="s">
        <v>205</v>
      </c>
      <c r="J140">
        <v>7</v>
      </c>
      <c r="K140" t="s">
        <v>206</v>
      </c>
    </row>
    <row r="141" spans="1:11">
      <c r="A141" t="s">
        <v>222</v>
      </c>
      <c r="B141">
        <v>15</v>
      </c>
      <c r="C141">
        <v>0</v>
      </c>
      <c r="D141">
        <f t="shared" si="2"/>
        <v>0</v>
      </c>
      <c r="E141" t="s">
        <v>210</v>
      </c>
      <c r="F141">
        <v>5</v>
      </c>
      <c r="G141">
        <v>17</v>
      </c>
      <c r="H141">
        <v>12</v>
      </c>
      <c r="I141" t="s">
        <v>205</v>
      </c>
      <c r="J141">
        <v>4</v>
      </c>
      <c r="K141" t="s">
        <v>206</v>
      </c>
    </row>
    <row r="142" spans="1:11">
      <c r="A142" t="s">
        <v>222</v>
      </c>
      <c r="B142">
        <v>16</v>
      </c>
      <c r="C142">
        <v>0</v>
      </c>
      <c r="D142">
        <f t="shared" si="2"/>
        <v>0</v>
      </c>
      <c r="E142" t="s">
        <v>210</v>
      </c>
      <c r="F142">
        <v>6</v>
      </c>
      <c r="G142">
        <v>24</v>
      </c>
      <c r="H142">
        <v>14</v>
      </c>
      <c r="I142" t="s">
        <v>205</v>
      </c>
      <c r="J142">
        <v>6</v>
      </c>
      <c r="K142" t="s">
        <v>206</v>
      </c>
    </row>
    <row r="143" spans="1:11">
      <c r="A143" t="s">
        <v>222</v>
      </c>
      <c r="B143">
        <v>17</v>
      </c>
      <c r="C143">
        <v>0.01</v>
      </c>
      <c r="D143">
        <f t="shared" si="2"/>
        <v>2.5000000000000001E-2</v>
      </c>
      <c r="E143" t="s">
        <v>210</v>
      </c>
      <c r="F143">
        <v>9</v>
      </c>
      <c r="G143">
        <v>29</v>
      </c>
      <c r="H143">
        <v>17</v>
      </c>
      <c r="I143" t="s">
        <v>205</v>
      </c>
      <c r="J143">
        <v>6</v>
      </c>
      <c r="K143" t="s">
        <v>206</v>
      </c>
    </row>
    <row r="144" spans="1:11">
      <c r="A144" t="s">
        <v>222</v>
      </c>
      <c r="B144">
        <v>18</v>
      </c>
      <c r="C144">
        <v>0</v>
      </c>
      <c r="D144">
        <f t="shared" si="2"/>
        <v>0</v>
      </c>
      <c r="E144" t="s">
        <v>210</v>
      </c>
      <c r="F144">
        <v>9</v>
      </c>
      <c r="G144">
        <v>26</v>
      </c>
      <c r="H144">
        <v>17</v>
      </c>
      <c r="I144" t="s">
        <v>205</v>
      </c>
      <c r="J144">
        <v>4</v>
      </c>
      <c r="K144" t="s">
        <v>206</v>
      </c>
    </row>
    <row r="145" spans="1:13">
      <c r="A145" t="s">
        <v>222</v>
      </c>
      <c r="B145">
        <v>19</v>
      </c>
      <c r="C145">
        <v>0</v>
      </c>
      <c r="D145">
        <f t="shared" si="2"/>
        <v>0</v>
      </c>
      <c r="E145" t="s">
        <v>210</v>
      </c>
      <c r="F145">
        <v>3</v>
      </c>
      <c r="G145">
        <v>17</v>
      </c>
      <c r="H145">
        <v>12</v>
      </c>
      <c r="I145" t="s">
        <v>205</v>
      </c>
      <c r="J145">
        <v>5</v>
      </c>
      <c r="K145" t="s">
        <v>206</v>
      </c>
    </row>
    <row r="146" spans="1:13">
      <c r="A146" t="s">
        <v>222</v>
      </c>
      <c r="B146">
        <v>20</v>
      </c>
      <c r="C146">
        <v>0</v>
      </c>
      <c r="D146">
        <f t="shared" si="2"/>
        <v>0</v>
      </c>
      <c r="E146" t="s">
        <v>210</v>
      </c>
      <c r="F146">
        <v>-1</v>
      </c>
      <c r="G146">
        <v>19</v>
      </c>
      <c r="H146">
        <v>10</v>
      </c>
      <c r="I146" t="s">
        <v>205</v>
      </c>
      <c r="J146">
        <v>1</v>
      </c>
      <c r="K146" t="s">
        <v>206</v>
      </c>
    </row>
    <row r="147" spans="1:13">
      <c r="A147" t="s">
        <v>222</v>
      </c>
      <c r="B147">
        <v>21</v>
      </c>
      <c r="C147">
        <v>0</v>
      </c>
      <c r="D147">
        <f t="shared" si="2"/>
        <v>0</v>
      </c>
      <c r="E147" t="s">
        <v>210</v>
      </c>
      <c r="F147">
        <v>7</v>
      </c>
      <c r="G147">
        <v>22</v>
      </c>
      <c r="H147">
        <v>13</v>
      </c>
      <c r="I147" t="s">
        <v>205</v>
      </c>
      <c r="J147">
        <v>1</v>
      </c>
      <c r="K147" t="s">
        <v>206</v>
      </c>
    </row>
    <row r="148" spans="1:13">
      <c r="A148" t="s">
        <v>222</v>
      </c>
      <c r="B148">
        <v>22</v>
      </c>
      <c r="C148">
        <v>0</v>
      </c>
      <c r="D148">
        <f t="shared" si="2"/>
        <v>0</v>
      </c>
      <c r="E148" t="s">
        <v>210</v>
      </c>
      <c r="F148">
        <v>5</v>
      </c>
      <c r="G148">
        <v>2</v>
      </c>
      <c r="H148">
        <v>13</v>
      </c>
      <c r="I148" t="s">
        <v>205</v>
      </c>
      <c r="J148">
        <v>4</v>
      </c>
      <c r="K148" t="s">
        <v>206</v>
      </c>
    </row>
    <row r="149" spans="1:13">
      <c r="A149" t="s">
        <v>222</v>
      </c>
      <c r="B149">
        <v>23</v>
      </c>
      <c r="C149">
        <v>0</v>
      </c>
      <c r="D149">
        <f t="shared" si="2"/>
        <v>0</v>
      </c>
      <c r="E149" t="s">
        <v>210</v>
      </c>
      <c r="F149">
        <v>10</v>
      </c>
      <c r="G149">
        <v>23</v>
      </c>
      <c r="H149">
        <v>16</v>
      </c>
      <c r="I149" t="s">
        <v>205</v>
      </c>
      <c r="J149">
        <v>5</v>
      </c>
      <c r="K149" t="s">
        <v>206</v>
      </c>
    </row>
    <row r="150" spans="1:13">
      <c r="A150" t="s">
        <v>222</v>
      </c>
      <c r="B150">
        <v>24</v>
      </c>
      <c r="C150">
        <v>0</v>
      </c>
      <c r="D150">
        <f t="shared" si="2"/>
        <v>0</v>
      </c>
      <c r="E150" t="s">
        <v>210</v>
      </c>
      <c r="F150">
        <v>9</v>
      </c>
      <c r="G150">
        <v>20</v>
      </c>
      <c r="H150">
        <v>15</v>
      </c>
      <c r="I150" t="s">
        <v>205</v>
      </c>
      <c r="J150">
        <v>3</v>
      </c>
      <c r="K150" t="s">
        <v>206</v>
      </c>
    </row>
    <row r="151" spans="1:13">
      <c r="A151" t="s">
        <v>222</v>
      </c>
      <c r="B151">
        <v>25</v>
      </c>
      <c r="C151">
        <v>0</v>
      </c>
      <c r="D151">
        <f t="shared" si="2"/>
        <v>0</v>
      </c>
      <c r="E151" t="s">
        <v>210</v>
      </c>
      <c r="F151">
        <v>9</v>
      </c>
      <c r="G151">
        <v>26</v>
      </c>
      <c r="H151">
        <v>17</v>
      </c>
      <c r="I151" t="s">
        <v>205</v>
      </c>
      <c r="J151">
        <v>5</v>
      </c>
      <c r="K151" t="s">
        <v>206</v>
      </c>
    </row>
    <row r="152" spans="1:13">
      <c r="A152" t="s">
        <v>222</v>
      </c>
      <c r="B152">
        <v>26</v>
      </c>
      <c r="C152">
        <v>0</v>
      </c>
      <c r="D152">
        <f t="shared" si="2"/>
        <v>0</v>
      </c>
      <c r="E152" t="s">
        <v>210</v>
      </c>
      <c r="F152">
        <v>13</v>
      </c>
      <c r="G152">
        <v>24</v>
      </c>
      <c r="H152">
        <v>18</v>
      </c>
      <c r="I152" t="s">
        <v>205</v>
      </c>
      <c r="J152">
        <v>12</v>
      </c>
      <c r="K152" t="s">
        <v>206</v>
      </c>
    </row>
    <row r="153" spans="1:13">
      <c r="A153" t="s">
        <v>222</v>
      </c>
      <c r="B153">
        <v>27</v>
      </c>
      <c r="C153">
        <v>0</v>
      </c>
      <c r="D153">
        <f t="shared" si="2"/>
        <v>0</v>
      </c>
      <c r="E153" t="s">
        <v>210</v>
      </c>
      <c r="F153">
        <v>5</v>
      </c>
      <c r="G153">
        <v>23</v>
      </c>
      <c r="H153">
        <v>15</v>
      </c>
      <c r="I153" t="s">
        <v>205</v>
      </c>
      <c r="J153">
        <v>7</v>
      </c>
      <c r="K153" t="s">
        <v>206</v>
      </c>
    </row>
    <row r="154" spans="1:13">
      <c r="A154" t="s">
        <v>222</v>
      </c>
      <c r="B154">
        <v>28</v>
      </c>
      <c r="C154">
        <v>0.14000000000000001</v>
      </c>
      <c r="D154">
        <f t="shared" si="2"/>
        <v>0.35000000000000003</v>
      </c>
      <c r="E154" t="s">
        <v>210</v>
      </c>
      <c r="F154">
        <v>5</v>
      </c>
      <c r="G154">
        <v>19</v>
      </c>
      <c r="H154">
        <v>13</v>
      </c>
      <c r="I154" t="s">
        <v>205</v>
      </c>
      <c r="J154">
        <v>3</v>
      </c>
      <c r="K154" t="s">
        <v>206</v>
      </c>
    </row>
    <row r="155" spans="1:13">
      <c r="A155" t="s">
        <v>222</v>
      </c>
      <c r="B155">
        <v>29</v>
      </c>
      <c r="C155">
        <v>0.01</v>
      </c>
      <c r="D155">
        <f t="shared" si="2"/>
        <v>2.5000000000000001E-2</v>
      </c>
      <c r="E155" t="s">
        <v>210</v>
      </c>
      <c r="F155">
        <v>3</v>
      </c>
      <c r="G155">
        <v>17</v>
      </c>
      <c r="H155">
        <v>10</v>
      </c>
      <c r="I155" t="s">
        <v>205</v>
      </c>
      <c r="J155">
        <v>2</v>
      </c>
      <c r="K155" t="s">
        <v>206</v>
      </c>
    </row>
    <row r="156" spans="1:13">
      <c r="A156" t="s">
        <v>222</v>
      </c>
      <c r="B156">
        <v>30</v>
      </c>
      <c r="C156">
        <v>0.39</v>
      </c>
      <c r="D156">
        <f t="shared" si="2"/>
        <v>0.97500000000000009</v>
      </c>
      <c r="E156" t="s">
        <v>210</v>
      </c>
      <c r="F156">
        <v>0</v>
      </c>
      <c r="G156">
        <v>11</v>
      </c>
      <c r="H156">
        <v>7</v>
      </c>
      <c r="I156" t="s">
        <v>205</v>
      </c>
      <c r="J156">
        <v>2</v>
      </c>
      <c r="K156" t="s">
        <v>206</v>
      </c>
      <c r="M156">
        <f>SUM(D127:D156)*10</f>
        <v>19.250000000000004</v>
      </c>
    </row>
    <row r="157" spans="1:13">
      <c r="A157" t="s">
        <v>223</v>
      </c>
      <c r="B157">
        <v>1</v>
      </c>
      <c r="C157">
        <v>7.0000000000000007E-2</v>
      </c>
      <c r="D157">
        <f t="shared" si="2"/>
        <v>0.17500000000000002</v>
      </c>
      <c r="E157" t="s">
        <v>210</v>
      </c>
      <c r="F157">
        <v>5</v>
      </c>
      <c r="G157">
        <v>9</v>
      </c>
      <c r="H157">
        <v>7</v>
      </c>
      <c r="I157" t="s">
        <v>205</v>
      </c>
      <c r="J157">
        <v>8</v>
      </c>
      <c r="K157" t="s">
        <v>206</v>
      </c>
    </row>
    <row r="158" spans="1:13">
      <c r="A158" t="s">
        <v>223</v>
      </c>
      <c r="B158">
        <v>2</v>
      </c>
      <c r="C158">
        <v>0.02</v>
      </c>
      <c r="D158">
        <f t="shared" si="2"/>
        <v>0.05</v>
      </c>
      <c r="E158" t="s">
        <v>210</v>
      </c>
      <c r="F158">
        <v>4</v>
      </c>
      <c r="G158">
        <v>11</v>
      </c>
      <c r="H158">
        <v>7</v>
      </c>
      <c r="I158" t="s">
        <v>205</v>
      </c>
      <c r="J158">
        <v>5</v>
      </c>
      <c r="K158" t="s">
        <v>206</v>
      </c>
    </row>
    <row r="159" spans="1:13">
      <c r="A159" t="s">
        <v>223</v>
      </c>
      <c r="B159">
        <v>3</v>
      </c>
      <c r="C159">
        <v>0</v>
      </c>
      <c r="D159">
        <f t="shared" si="2"/>
        <v>0</v>
      </c>
      <c r="E159" t="s">
        <v>210</v>
      </c>
      <c r="F159">
        <v>1</v>
      </c>
      <c r="G159">
        <v>11</v>
      </c>
      <c r="H159">
        <v>7</v>
      </c>
      <c r="I159" t="s">
        <v>205</v>
      </c>
      <c r="J159">
        <v>3</v>
      </c>
      <c r="K159" t="s">
        <v>206</v>
      </c>
    </row>
    <row r="160" spans="1:13">
      <c r="A160" t="s">
        <v>223</v>
      </c>
      <c r="B160">
        <v>4</v>
      </c>
      <c r="C160">
        <v>0.25</v>
      </c>
      <c r="D160">
        <f t="shared" si="2"/>
        <v>0.625</v>
      </c>
      <c r="E160" t="s">
        <v>210</v>
      </c>
      <c r="F160">
        <v>-1</v>
      </c>
      <c r="G160">
        <v>11</v>
      </c>
      <c r="H160">
        <v>5</v>
      </c>
      <c r="I160" t="s">
        <v>205</v>
      </c>
      <c r="J160">
        <v>4</v>
      </c>
      <c r="K160" t="s">
        <v>206</v>
      </c>
    </row>
    <row r="161" spans="1:13">
      <c r="A161" t="s">
        <v>223</v>
      </c>
      <c r="B161">
        <v>6</v>
      </c>
      <c r="C161">
        <v>0</v>
      </c>
      <c r="D161">
        <f t="shared" si="2"/>
        <v>0</v>
      </c>
      <c r="E161" t="s">
        <v>210</v>
      </c>
      <c r="F161">
        <v>-1</v>
      </c>
      <c r="G161">
        <v>7</v>
      </c>
      <c r="H161">
        <v>4</v>
      </c>
      <c r="I161" t="s">
        <v>205</v>
      </c>
      <c r="J161">
        <v>7</v>
      </c>
      <c r="K161" t="s">
        <v>206</v>
      </c>
    </row>
    <row r="162" spans="1:13">
      <c r="A162" t="s">
        <v>223</v>
      </c>
      <c r="B162">
        <v>7</v>
      </c>
      <c r="C162">
        <v>0</v>
      </c>
      <c r="D162">
        <f t="shared" si="2"/>
        <v>0</v>
      </c>
      <c r="E162" t="s">
        <v>210</v>
      </c>
      <c r="F162">
        <v>2</v>
      </c>
      <c r="G162">
        <v>19</v>
      </c>
      <c r="H162">
        <v>10</v>
      </c>
      <c r="I162" t="s">
        <v>205</v>
      </c>
      <c r="J162">
        <v>4</v>
      </c>
      <c r="K162" t="s">
        <v>206</v>
      </c>
    </row>
    <row r="163" spans="1:13">
      <c r="A163" t="s">
        <v>223</v>
      </c>
      <c r="B163">
        <v>8</v>
      </c>
      <c r="C163">
        <v>0</v>
      </c>
      <c r="D163">
        <f t="shared" si="2"/>
        <v>0</v>
      </c>
      <c r="E163" t="s">
        <v>210</v>
      </c>
      <c r="F163">
        <v>1</v>
      </c>
      <c r="G163">
        <v>17</v>
      </c>
      <c r="H163">
        <v>9</v>
      </c>
      <c r="I163" t="s">
        <v>205</v>
      </c>
      <c r="J163">
        <v>5</v>
      </c>
      <c r="K163" t="s">
        <v>206</v>
      </c>
    </row>
    <row r="164" spans="1:13">
      <c r="A164" t="s">
        <v>223</v>
      </c>
      <c r="B164">
        <v>9</v>
      </c>
      <c r="C164">
        <v>0</v>
      </c>
      <c r="D164">
        <f t="shared" si="2"/>
        <v>0</v>
      </c>
      <c r="E164" t="s">
        <v>210</v>
      </c>
      <c r="F164">
        <v>2</v>
      </c>
      <c r="G164">
        <v>15</v>
      </c>
      <c r="H164">
        <v>8</v>
      </c>
      <c r="I164" t="s">
        <v>205</v>
      </c>
      <c r="J164">
        <v>10</v>
      </c>
      <c r="K164" t="s">
        <v>206</v>
      </c>
    </row>
    <row r="165" spans="1:13">
      <c r="A165" t="s">
        <v>223</v>
      </c>
      <c r="B165">
        <v>10</v>
      </c>
      <c r="C165">
        <v>0</v>
      </c>
      <c r="D165">
        <f t="shared" si="2"/>
        <v>0</v>
      </c>
      <c r="E165" t="s">
        <v>210</v>
      </c>
      <c r="F165">
        <v>2</v>
      </c>
      <c r="G165">
        <v>15</v>
      </c>
      <c r="H165">
        <v>8</v>
      </c>
      <c r="I165" t="s">
        <v>205</v>
      </c>
      <c r="J165">
        <v>10</v>
      </c>
      <c r="K165" t="s">
        <v>206</v>
      </c>
    </row>
    <row r="166" spans="1:13">
      <c r="A166" t="s">
        <v>223</v>
      </c>
      <c r="B166">
        <v>11</v>
      </c>
      <c r="C166">
        <v>0</v>
      </c>
      <c r="D166">
        <f t="shared" si="2"/>
        <v>0</v>
      </c>
      <c r="E166" t="s">
        <v>210</v>
      </c>
      <c r="F166">
        <v>1</v>
      </c>
      <c r="G166">
        <v>15</v>
      </c>
      <c r="H166">
        <v>8</v>
      </c>
      <c r="I166" t="s">
        <v>205</v>
      </c>
      <c r="J166">
        <v>11</v>
      </c>
      <c r="K166" t="s">
        <v>206</v>
      </c>
    </row>
    <row r="167" spans="1:13">
      <c r="A167" t="s">
        <v>223</v>
      </c>
      <c r="B167">
        <v>12</v>
      </c>
      <c r="C167">
        <v>0</v>
      </c>
      <c r="D167">
        <f t="shared" si="2"/>
        <v>0</v>
      </c>
      <c r="E167" t="s">
        <v>210</v>
      </c>
      <c r="F167">
        <v>4</v>
      </c>
      <c r="G167">
        <v>8</v>
      </c>
      <c r="H167">
        <v>6</v>
      </c>
      <c r="I167" t="s">
        <v>205</v>
      </c>
      <c r="J167">
        <v>4</v>
      </c>
      <c r="K167" t="s">
        <v>206</v>
      </c>
    </row>
    <row r="168" spans="1:13">
      <c r="A168" t="s">
        <v>223</v>
      </c>
      <c r="B168">
        <v>13</v>
      </c>
      <c r="C168">
        <v>0</v>
      </c>
      <c r="D168">
        <f t="shared" si="2"/>
        <v>0</v>
      </c>
      <c r="E168" t="s">
        <v>210</v>
      </c>
      <c r="F168">
        <v>4</v>
      </c>
      <c r="G168">
        <v>10</v>
      </c>
      <c r="H168">
        <v>7</v>
      </c>
      <c r="I168" t="s">
        <v>205</v>
      </c>
      <c r="J168">
        <v>1</v>
      </c>
      <c r="K168" t="s">
        <v>206</v>
      </c>
    </row>
    <row r="169" spans="1:13">
      <c r="A169" t="s">
        <v>223</v>
      </c>
      <c r="B169">
        <v>14</v>
      </c>
      <c r="C169">
        <v>0</v>
      </c>
      <c r="D169">
        <f t="shared" si="2"/>
        <v>0</v>
      </c>
      <c r="E169" t="s">
        <v>210</v>
      </c>
      <c r="F169">
        <v>1</v>
      </c>
      <c r="G169">
        <v>9</v>
      </c>
      <c r="H169">
        <v>6</v>
      </c>
      <c r="I169" t="s">
        <v>205</v>
      </c>
      <c r="J169">
        <v>5</v>
      </c>
      <c r="K169" t="s">
        <v>206</v>
      </c>
    </row>
    <row r="170" spans="1:13">
      <c r="A170" t="s">
        <v>223</v>
      </c>
      <c r="B170">
        <v>15</v>
      </c>
      <c r="C170">
        <v>0</v>
      </c>
      <c r="D170">
        <f t="shared" si="2"/>
        <v>0</v>
      </c>
      <c r="E170" t="s">
        <v>210</v>
      </c>
      <c r="F170">
        <v>0</v>
      </c>
      <c r="G170">
        <v>13</v>
      </c>
      <c r="H170">
        <v>7</v>
      </c>
      <c r="I170" t="s">
        <v>205</v>
      </c>
      <c r="J170">
        <v>7</v>
      </c>
      <c r="K170" t="s">
        <v>206</v>
      </c>
    </row>
    <row r="171" spans="1:13">
      <c r="A171" t="s">
        <v>223</v>
      </c>
      <c r="B171">
        <v>16</v>
      </c>
      <c r="C171">
        <v>0</v>
      </c>
      <c r="D171">
        <f t="shared" si="2"/>
        <v>0</v>
      </c>
      <c r="E171" t="s">
        <v>210</v>
      </c>
      <c r="F171">
        <v>-1</v>
      </c>
      <c r="G171">
        <v>18</v>
      </c>
      <c r="H171">
        <v>8</v>
      </c>
      <c r="I171" t="s">
        <v>205</v>
      </c>
      <c r="J171">
        <v>2</v>
      </c>
      <c r="K171" t="s">
        <v>206</v>
      </c>
    </row>
    <row r="172" spans="1:13">
      <c r="A172" t="s">
        <v>223</v>
      </c>
      <c r="B172">
        <v>17</v>
      </c>
      <c r="C172">
        <v>0</v>
      </c>
      <c r="D172">
        <f t="shared" si="2"/>
        <v>0</v>
      </c>
      <c r="E172" t="s">
        <v>210</v>
      </c>
      <c r="F172">
        <v>5</v>
      </c>
      <c r="G172">
        <v>10</v>
      </c>
      <c r="H172">
        <v>8</v>
      </c>
      <c r="I172" t="s">
        <v>205</v>
      </c>
      <c r="J172">
        <v>3</v>
      </c>
      <c r="K172" t="s">
        <v>206</v>
      </c>
      <c r="M172">
        <f>SUM(D157:D172)*10</f>
        <v>8.5</v>
      </c>
    </row>
    <row r="173" spans="1:13">
      <c r="A173" t="s">
        <v>223</v>
      </c>
      <c r="B173">
        <v>18</v>
      </c>
      <c r="E173" t="s">
        <v>210</v>
      </c>
      <c r="I173" t="s">
        <v>205</v>
      </c>
      <c r="K173" t="s">
        <v>206</v>
      </c>
    </row>
    <row r="174" spans="1:13">
      <c r="A174" t="s">
        <v>223</v>
      </c>
      <c r="B174">
        <v>19</v>
      </c>
      <c r="E174" t="s">
        <v>210</v>
      </c>
      <c r="I174" t="s">
        <v>205</v>
      </c>
      <c r="K174" t="s">
        <v>206</v>
      </c>
    </row>
    <row r="175" spans="1:13">
      <c r="A175" t="s">
        <v>223</v>
      </c>
      <c r="B175">
        <v>20</v>
      </c>
      <c r="E175" t="s">
        <v>210</v>
      </c>
      <c r="I175" t="s">
        <v>205</v>
      </c>
      <c r="K175" t="s">
        <v>206</v>
      </c>
    </row>
    <row r="176" spans="1:13">
      <c r="A176" t="s">
        <v>223</v>
      </c>
      <c r="B176">
        <v>21</v>
      </c>
      <c r="E176" t="s">
        <v>210</v>
      </c>
      <c r="I176" t="s">
        <v>205</v>
      </c>
      <c r="K176" t="s">
        <v>206</v>
      </c>
    </row>
    <row r="177" spans="1:11">
      <c r="A177" t="s">
        <v>223</v>
      </c>
      <c r="B177">
        <v>22</v>
      </c>
      <c r="E177" t="s">
        <v>210</v>
      </c>
      <c r="I177" t="s">
        <v>205</v>
      </c>
      <c r="K177" t="s">
        <v>206</v>
      </c>
    </row>
    <row r="178" spans="1:11">
      <c r="A178" t="s">
        <v>223</v>
      </c>
      <c r="B178">
        <v>23</v>
      </c>
      <c r="E178" t="s">
        <v>210</v>
      </c>
      <c r="I178" t="s">
        <v>205</v>
      </c>
      <c r="K178" t="s">
        <v>206</v>
      </c>
    </row>
    <row r="179" spans="1:11">
      <c r="A179" t="s">
        <v>223</v>
      </c>
      <c r="B179">
        <v>24</v>
      </c>
      <c r="E179" t="s">
        <v>210</v>
      </c>
      <c r="I179" t="s">
        <v>205</v>
      </c>
      <c r="K179" t="s">
        <v>206</v>
      </c>
    </row>
    <row r="181" spans="1:11">
      <c r="D181">
        <f>SUM(D4:D172)</f>
        <v>24.525000000000002</v>
      </c>
      <c r="E181" t="s">
        <v>210</v>
      </c>
    </row>
    <row r="182" spans="1:11">
      <c r="D182">
        <f>D181*10</f>
        <v>245.25000000000003</v>
      </c>
      <c r="E182" t="s">
        <v>217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G9" sqref="G9"/>
    </sheetView>
  </sheetViews>
  <sheetFormatPr baseColWidth="10" defaultColWidth="8.83203125" defaultRowHeight="14" x14ac:dyDescent="0"/>
  <cols>
    <col min="1" max="3" width="20.1640625" customWidth="1"/>
    <col min="4" max="4" width="34.5" bestFit="1" customWidth="1"/>
  </cols>
  <sheetData>
    <row r="1" spans="1:4">
      <c r="A1" t="s">
        <v>66</v>
      </c>
      <c r="B1" t="s">
        <v>48</v>
      </c>
    </row>
    <row r="3" spans="1:4">
      <c r="A3" s="4" t="s">
        <v>67</v>
      </c>
      <c r="B3" s="4" t="s">
        <v>48</v>
      </c>
      <c r="C3" s="4" t="s">
        <v>68</v>
      </c>
      <c r="D3" s="10" t="s">
        <v>97</v>
      </c>
    </row>
    <row r="4" spans="1:4">
      <c r="A4" s="4" t="s">
        <v>69</v>
      </c>
      <c r="B4" s="4" t="s">
        <v>96</v>
      </c>
      <c r="C4" s="4" t="s">
        <v>70</v>
      </c>
      <c r="D4" s="10" t="s">
        <v>98</v>
      </c>
    </row>
    <row r="5" spans="1:4">
      <c r="A5" s="4" t="s">
        <v>71</v>
      </c>
      <c r="B5" s="4"/>
      <c r="C5" s="4" t="s">
        <v>72</v>
      </c>
      <c r="D5" s="4" t="s">
        <v>101</v>
      </c>
    </row>
    <row r="7" spans="1:4">
      <c r="A7" t="s">
        <v>73</v>
      </c>
      <c r="B7" t="s">
        <v>74</v>
      </c>
      <c r="C7" t="s">
        <v>75</v>
      </c>
      <c r="D7" t="s">
        <v>76</v>
      </c>
    </row>
    <row r="8" spans="1:4">
      <c r="A8" s="4"/>
      <c r="B8" s="4"/>
      <c r="C8" s="4"/>
      <c r="D8" s="4"/>
    </row>
    <row r="9" spans="1:4">
      <c r="A9" s="4"/>
      <c r="B9" s="4"/>
      <c r="C9" s="4"/>
      <c r="D9" s="4"/>
    </row>
    <row r="10" spans="1:4">
      <c r="A10" s="4"/>
      <c r="B10" s="4"/>
      <c r="C10" s="4"/>
      <c r="D10" s="4"/>
    </row>
    <row r="12" spans="1:4">
      <c r="A12" s="4" t="s">
        <v>81</v>
      </c>
      <c r="B12" s="4"/>
      <c r="C12" s="4" t="s">
        <v>77</v>
      </c>
      <c r="D12" s="4" t="s">
        <v>78</v>
      </c>
    </row>
    <row r="13" spans="1:4">
      <c r="A13" s="4" t="s">
        <v>82</v>
      </c>
      <c r="B13" s="4"/>
      <c r="C13" s="4" t="s">
        <v>79</v>
      </c>
      <c r="D13" s="4" t="s">
        <v>99</v>
      </c>
    </row>
    <row r="14" spans="1:4">
      <c r="A14" s="4" t="s">
        <v>83</v>
      </c>
      <c r="B14" s="4" t="s">
        <v>33</v>
      </c>
      <c r="C14" s="4" t="s">
        <v>80</v>
      </c>
      <c r="D14" s="4" t="s">
        <v>118</v>
      </c>
    </row>
    <row r="15" spans="1:4" ht="15" thickBot="1"/>
    <row r="16" spans="1:4">
      <c r="A16" t="s">
        <v>84</v>
      </c>
      <c r="B16" t="s">
        <v>85</v>
      </c>
      <c r="C16" s="7" t="s">
        <v>86</v>
      </c>
      <c r="D16" t="s">
        <v>87</v>
      </c>
    </row>
    <row r="17" spans="1:4">
      <c r="A17" t="s">
        <v>88</v>
      </c>
      <c r="B17" t="s">
        <v>89</v>
      </c>
      <c r="C17" s="8" t="s">
        <v>90</v>
      </c>
      <c r="D17" t="s">
        <v>91</v>
      </c>
    </row>
    <row r="18" spans="1:4" ht="15" thickBot="1">
      <c r="B18" t="s">
        <v>92</v>
      </c>
      <c r="C18" s="9" t="s">
        <v>93</v>
      </c>
      <c r="D18" t="s">
        <v>94</v>
      </c>
    </row>
    <row r="19" spans="1:4">
      <c r="A19" t="s">
        <v>95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7" sqref="T7"/>
    </sheetView>
  </sheetViews>
  <sheetFormatPr baseColWidth="10" defaultColWidth="8.83203125" defaultRowHeight="14" x14ac:dyDescent="0"/>
  <sheetData/>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12" workbookViewId="0">
      <selection activeCell="D29" sqref="D29"/>
    </sheetView>
  </sheetViews>
  <sheetFormatPr baseColWidth="10" defaultColWidth="8.83203125" defaultRowHeight="14" x14ac:dyDescent="0"/>
  <cols>
    <col min="1" max="1" width="21.1640625" bestFit="1" customWidth="1"/>
    <col min="2" max="2" width="21.1640625" customWidth="1"/>
    <col min="3" max="3" width="22.1640625" bestFit="1" customWidth="1"/>
    <col min="4" max="4" width="43" bestFit="1" customWidth="1"/>
    <col min="5" max="5" width="55.33203125" bestFit="1" customWidth="1"/>
    <col min="6" max="6" width="23.1640625" bestFit="1" customWidth="1"/>
  </cols>
  <sheetData>
    <row r="1" spans="1:6">
      <c r="A1" t="s">
        <v>22</v>
      </c>
      <c r="B1" t="s">
        <v>48</v>
      </c>
    </row>
    <row r="2" spans="1:6">
      <c r="A2" t="s">
        <v>23</v>
      </c>
    </row>
    <row r="4" spans="1:6">
      <c r="A4" t="s">
        <v>24</v>
      </c>
      <c r="B4" t="s">
        <v>59</v>
      </c>
      <c r="C4" t="s">
        <v>49</v>
      </c>
      <c r="D4" t="s">
        <v>100</v>
      </c>
      <c r="E4" t="s">
        <v>100</v>
      </c>
      <c r="F4" t="s">
        <v>100</v>
      </c>
    </row>
    <row r="5" spans="1:6">
      <c r="A5" t="s">
        <v>25</v>
      </c>
      <c r="B5" t="s">
        <v>226</v>
      </c>
      <c r="C5" t="s">
        <v>227</v>
      </c>
      <c r="D5" t="s">
        <v>225</v>
      </c>
      <c r="E5" t="s">
        <v>228</v>
      </c>
    </row>
    <row r="6" spans="1:6">
      <c r="A6" t="s">
        <v>26</v>
      </c>
      <c r="B6" t="s">
        <v>60</v>
      </c>
      <c r="C6">
        <v>14</v>
      </c>
      <c r="D6">
        <v>18</v>
      </c>
      <c r="E6">
        <v>21</v>
      </c>
    </row>
    <row r="7" spans="1:6">
      <c r="A7" t="s">
        <v>27</v>
      </c>
      <c r="B7" t="s">
        <v>60</v>
      </c>
      <c r="C7" t="s">
        <v>229</v>
      </c>
      <c r="D7" t="s">
        <v>240</v>
      </c>
      <c r="E7" t="s">
        <v>239</v>
      </c>
    </row>
    <row r="8" spans="1:6">
      <c r="A8" t="s">
        <v>28</v>
      </c>
      <c r="B8" t="s">
        <v>60</v>
      </c>
      <c r="C8" t="s">
        <v>230</v>
      </c>
      <c r="D8" t="s">
        <v>235</v>
      </c>
      <c r="E8" t="s">
        <v>241</v>
      </c>
    </row>
    <row r="9" spans="1:6">
      <c r="A9" t="s">
        <v>29</v>
      </c>
      <c r="B9" t="s">
        <v>60</v>
      </c>
      <c r="C9">
        <v>69</v>
      </c>
      <c r="D9">
        <v>65</v>
      </c>
      <c r="E9">
        <v>62</v>
      </c>
    </row>
    <row r="10" spans="1:6">
      <c r="A10" t="s">
        <v>30</v>
      </c>
      <c r="B10" t="s">
        <v>60</v>
      </c>
      <c r="C10">
        <v>74</v>
      </c>
      <c r="D10">
        <v>4</v>
      </c>
      <c r="E10">
        <v>32</v>
      </c>
    </row>
    <row r="11" spans="1:6">
      <c r="A11" t="s">
        <v>31</v>
      </c>
      <c r="B11" t="s">
        <v>60</v>
      </c>
      <c r="C11" t="s">
        <v>231</v>
      </c>
      <c r="D11" t="s">
        <v>231</v>
      </c>
      <c r="E11" t="s">
        <v>231</v>
      </c>
    </row>
    <row r="12" spans="1:6">
      <c r="A12" t="s">
        <v>32</v>
      </c>
      <c r="B12" t="s">
        <v>60</v>
      </c>
      <c r="C12" t="s">
        <v>33</v>
      </c>
      <c r="D12" t="s">
        <v>33</v>
      </c>
      <c r="E12" t="s">
        <v>33</v>
      </c>
    </row>
    <row r="13" spans="1:6">
      <c r="A13" t="s">
        <v>34</v>
      </c>
      <c r="B13" t="s">
        <v>60</v>
      </c>
      <c r="C13">
        <v>14.3</v>
      </c>
    </row>
    <row r="14" spans="1:6">
      <c r="A14" t="s">
        <v>35</v>
      </c>
      <c r="B14" t="s">
        <v>60</v>
      </c>
      <c r="C14" t="s">
        <v>33</v>
      </c>
      <c r="D14" t="s">
        <v>236</v>
      </c>
      <c r="E14" t="s">
        <v>33</v>
      </c>
    </row>
    <row r="15" spans="1:6">
      <c r="A15" t="s">
        <v>36</v>
      </c>
      <c r="B15" t="s">
        <v>60</v>
      </c>
      <c r="C15" t="s">
        <v>232</v>
      </c>
      <c r="D15" s="19" t="s">
        <v>237</v>
      </c>
      <c r="E15" s="19" t="s">
        <v>238</v>
      </c>
    </row>
    <row r="17" spans="1:6">
      <c r="A17" s="3" t="s">
        <v>37</v>
      </c>
      <c r="B17" s="3"/>
    </row>
    <row r="18" spans="1:6">
      <c r="A18" t="s">
        <v>38</v>
      </c>
      <c r="B18" t="s">
        <v>60</v>
      </c>
      <c r="C18" t="s">
        <v>51</v>
      </c>
      <c r="D18" t="s">
        <v>51</v>
      </c>
      <c r="E18" t="s">
        <v>51</v>
      </c>
      <c r="F18" t="s">
        <v>51</v>
      </c>
    </row>
    <row r="19" spans="1:6">
      <c r="A19" t="s">
        <v>39</v>
      </c>
      <c r="B19" t="s">
        <v>60</v>
      </c>
      <c r="C19" t="s">
        <v>52</v>
      </c>
      <c r="D19" t="s">
        <v>52</v>
      </c>
      <c r="E19" t="s">
        <v>52</v>
      </c>
      <c r="F19" t="s">
        <v>52</v>
      </c>
    </row>
    <row r="20" spans="1:6">
      <c r="A20" t="s">
        <v>40</v>
      </c>
      <c r="B20" t="s">
        <v>60</v>
      </c>
      <c r="C20" t="s">
        <v>41</v>
      </c>
      <c r="D20" t="s">
        <v>41</v>
      </c>
      <c r="E20" t="s">
        <v>41</v>
      </c>
      <c r="F20" t="s">
        <v>41</v>
      </c>
    </row>
    <row r="21" spans="1:6">
      <c r="A21" t="s">
        <v>42</v>
      </c>
      <c r="B21" t="s">
        <v>60</v>
      </c>
      <c r="C21" t="s">
        <v>43</v>
      </c>
      <c r="D21" t="s">
        <v>43</v>
      </c>
      <c r="E21" t="s">
        <v>43</v>
      </c>
      <c r="F21" t="s">
        <v>43</v>
      </c>
    </row>
    <row r="22" spans="1:6">
      <c r="A22" t="s">
        <v>44</v>
      </c>
      <c r="B22" t="s">
        <v>60</v>
      </c>
      <c r="C22" t="s">
        <v>53</v>
      </c>
      <c r="D22" t="s">
        <v>53</v>
      </c>
      <c r="E22" t="s">
        <v>53</v>
      </c>
      <c r="F22" t="s">
        <v>53</v>
      </c>
    </row>
    <row r="23" spans="1:6">
      <c r="A23" t="s">
        <v>45</v>
      </c>
      <c r="B23" t="s">
        <v>60</v>
      </c>
      <c r="C23" t="s">
        <v>54</v>
      </c>
      <c r="D23" t="s">
        <v>54</v>
      </c>
      <c r="E23" t="s">
        <v>54</v>
      </c>
      <c r="F23" t="s">
        <v>54</v>
      </c>
    </row>
    <row r="24" spans="1:6">
      <c r="A24" t="s">
        <v>46</v>
      </c>
      <c r="B24" t="s">
        <v>61</v>
      </c>
      <c r="C24" t="s">
        <v>58</v>
      </c>
      <c r="D24" t="s">
        <v>57</v>
      </c>
      <c r="E24" t="s">
        <v>57</v>
      </c>
      <c r="F24" t="s">
        <v>57</v>
      </c>
    </row>
    <row r="25" spans="1:6">
      <c r="A25" t="s">
        <v>46</v>
      </c>
      <c r="C25" t="s">
        <v>50</v>
      </c>
      <c r="D25" t="s">
        <v>47</v>
      </c>
      <c r="E25" t="s">
        <v>58</v>
      </c>
      <c r="F25" t="s">
        <v>58</v>
      </c>
    </row>
    <row r="26" spans="1:6">
      <c r="D26" t="s">
        <v>55</v>
      </c>
      <c r="E26" t="s">
        <v>47</v>
      </c>
    </row>
    <row r="27" spans="1:6">
      <c r="D27" t="s">
        <v>56</v>
      </c>
    </row>
    <row r="28" spans="1:6">
      <c r="D28" t="s">
        <v>233</v>
      </c>
    </row>
    <row r="29" spans="1:6">
      <c r="D29" t="s">
        <v>234</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M13" sqref="M13"/>
    </sheetView>
  </sheetViews>
  <sheetFormatPr baseColWidth="10" defaultColWidth="8.83203125" defaultRowHeight="14" x14ac:dyDescent="0"/>
  <cols>
    <col min="1" max="1" width="10" customWidth="1"/>
    <col min="2" max="2" width="11.1640625" bestFit="1" customWidth="1"/>
    <col min="3" max="3" width="14" bestFit="1" customWidth="1"/>
    <col min="5" max="5" width="9.5" bestFit="1" customWidth="1"/>
  </cols>
  <sheetData>
    <row r="1" spans="1:7">
      <c r="A1" t="s">
        <v>128</v>
      </c>
    </row>
    <row r="2" spans="1:7">
      <c r="A2" t="s">
        <v>129</v>
      </c>
    </row>
    <row r="3" spans="1:7">
      <c r="A3" t="s">
        <v>130</v>
      </c>
    </row>
    <row r="5" spans="1:7">
      <c r="A5" s="12"/>
      <c r="B5" s="12"/>
      <c r="C5" s="15" t="s">
        <v>131</v>
      </c>
      <c r="D5" s="15" t="s">
        <v>132</v>
      </c>
      <c r="E5" s="15" t="s">
        <v>133</v>
      </c>
      <c r="F5" s="15" t="s">
        <v>134</v>
      </c>
      <c r="G5" s="16">
        <v>45128</v>
      </c>
    </row>
    <row r="6" spans="1:7" ht="15" thickBot="1">
      <c r="A6" s="17" t="s">
        <v>108</v>
      </c>
      <c r="B6" s="17" t="s">
        <v>73</v>
      </c>
      <c r="C6" s="17" t="s">
        <v>135</v>
      </c>
      <c r="D6" s="17" t="s">
        <v>136</v>
      </c>
      <c r="E6" s="17" t="s">
        <v>137</v>
      </c>
      <c r="F6" s="17" t="s">
        <v>138</v>
      </c>
      <c r="G6" s="17" t="s">
        <v>139</v>
      </c>
    </row>
    <row r="7" spans="1:7">
      <c r="A7" s="14">
        <v>101</v>
      </c>
      <c r="B7" s="14" t="s">
        <v>140</v>
      </c>
      <c r="C7" s="14">
        <v>185</v>
      </c>
      <c r="D7" s="14">
        <v>117</v>
      </c>
      <c r="E7" s="14">
        <v>239</v>
      </c>
      <c r="F7" s="14">
        <v>1</v>
      </c>
      <c r="G7" s="14">
        <v>0.51</v>
      </c>
    </row>
    <row r="8" spans="1:7" ht="15" thickBot="1">
      <c r="A8" s="17">
        <v>101</v>
      </c>
      <c r="B8" s="17" t="s">
        <v>141</v>
      </c>
      <c r="C8" s="17">
        <v>186</v>
      </c>
      <c r="D8" s="17">
        <v>126</v>
      </c>
      <c r="E8" s="17">
        <v>240</v>
      </c>
      <c r="F8" s="17">
        <v>1</v>
      </c>
      <c r="G8" s="17">
        <v>0.36</v>
      </c>
    </row>
    <row r="9" spans="1:7">
      <c r="A9" s="14">
        <v>102</v>
      </c>
      <c r="B9" s="14" t="s">
        <v>142</v>
      </c>
      <c r="C9" s="14">
        <v>182</v>
      </c>
      <c r="D9" s="14">
        <v>74</v>
      </c>
      <c r="E9" s="14">
        <v>235</v>
      </c>
      <c r="F9" s="14">
        <v>1</v>
      </c>
      <c r="G9" s="14">
        <v>0.42</v>
      </c>
    </row>
    <row r="10" spans="1:7" ht="15" thickBot="1">
      <c r="A10" s="17">
        <v>102</v>
      </c>
      <c r="B10" s="17" t="s">
        <v>143</v>
      </c>
      <c r="C10" s="17">
        <v>183</v>
      </c>
      <c r="D10" s="17">
        <v>84</v>
      </c>
      <c r="E10" s="17">
        <v>235</v>
      </c>
      <c r="F10" s="17">
        <v>1</v>
      </c>
      <c r="G10" s="17">
        <v>0.56999999999999995</v>
      </c>
    </row>
    <row r="11" spans="1:7">
      <c r="A11" s="14">
        <v>103</v>
      </c>
      <c r="B11" s="14" t="s">
        <v>144</v>
      </c>
      <c r="C11" s="14">
        <v>187</v>
      </c>
      <c r="D11" s="14">
        <v>72</v>
      </c>
      <c r="E11" s="14">
        <v>217</v>
      </c>
      <c r="F11" s="14">
        <v>1</v>
      </c>
      <c r="G11" s="14">
        <v>0.51</v>
      </c>
    </row>
    <row r="12" spans="1:7" ht="15" thickBot="1">
      <c r="A12" s="17">
        <v>103</v>
      </c>
      <c r="B12" s="17" t="s">
        <v>145</v>
      </c>
      <c r="C12" s="17">
        <v>187</v>
      </c>
      <c r="D12" s="17">
        <v>84</v>
      </c>
      <c r="E12" s="17">
        <v>217</v>
      </c>
      <c r="F12" s="17">
        <v>1</v>
      </c>
      <c r="G12" s="17">
        <v>0.47</v>
      </c>
    </row>
    <row r="13" spans="1:7">
      <c r="A13" s="14">
        <v>201</v>
      </c>
      <c r="B13" s="14" t="s">
        <v>142</v>
      </c>
      <c r="C13" s="14">
        <v>183</v>
      </c>
      <c r="D13" s="14">
        <v>79</v>
      </c>
      <c r="E13" s="14">
        <v>236</v>
      </c>
      <c r="F13" s="14">
        <v>1</v>
      </c>
      <c r="G13" s="14">
        <v>0.36</v>
      </c>
    </row>
    <row r="14" spans="1:7" ht="15" thickBot="1">
      <c r="A14" s="17">
        <v>201</v>
      </c>
      <c r="B14" s="17" t="s">
        <v>143</v>
      </c>
      <c r="C14" s="17">
        <v>182</v>
      </c>
      <c r="D14" s="17">
        <v>83</v>
      </c>
      <c r="E14" s="17">
        <v>235</v>
      </c>
      <c r="F14" s="17">
        <v>1</v>
      </c>
      <c r="G14" s="17">
        <v>0.43</v>
      </c>
    </row>
    <row r="15" spans="1:7">
      <c r="A15" s="14">
        <v>202</v>
      </c>
      <c r="B15" s="14" t="s">
        <v>144</v>
      </c>
      <c r="C15" s="14">
        <v>187</v>
      </c>
      <c r="D15" s="14">
        <v>68</v>
      </c>
      <c r="E15" s="14">
        <v>215</v>
      </c>
      <c r="F15" s="14">
        <v>1</v>
      </c>
      <c r="G15" s="14">
        <v>0.39</v>
      </c>
    </row>
    <row r="16" spans="1:7" ht="15" thickBot="1">
      <c r="A16" s="17">
        <v>202</v>
      </c>
      <c r="B16" s="17" t="s">
        <v>145</v>
      </c>
      <c r="C16" s="17">
        <v>187</v>
      </c>
      <c r="D16" s="17">
        <v>75</v>
      </c>
      <c r="E16" s="17">
        <v>217</v>
      </c>
      <c r="F16" s="17">
        <v>1</v>
      </c>
      <c r="G16" s="17">
        <v>0.49</v>
      </c>
    </row>
    <row r="17" spans="1:8">
      <c r="A17" s="14">
        <v>203</v>
      </c>
      <c r="B17" s="14" t="s">
        <v>140</v>
      </c>
      <c r="C17" s="14">
        <v>185</v>
      </c>
      <c r="D17" s="14">
        <v>115</v>
      </c>
      <c r="E17" s="14">
        <v>239</v>
      </c>
      <c r="F17" s="14">
        <v>1</v>
      </c>
      <c r="G17" s="14">
        <v>0.45</v>
      </c>
    </row>
    <row r="18" spans="1:8" ht="15" thickBot="1">
      <c r="A18" s="17">
        <v>203</v>
      </c>
      <c r="B18" s="17" t="s">
        <v>141</v>
      </c>
      <c r="C18" s="17">
        <v>187</v>
      </c>
      <c r="D18" s="17">
        <v>128</v>
      </c>
      <c r="E18" s="17">
        <v>240</v>
      </c>
      <c r="F18" s="17">
        <v>1</v>
      </c>
      <c r="G18" s="17">
        <v>0.36</v>
      </c>
    </row>
    <row r="19" spans="1:8">
      <c r="A19" s="14">
        <v>301</v>
      </c>
      <c r="B19" s="14" t="s">
        <v>144</v>
      </c>
      <c r="C19" s="14">
        <v>185</v>
      </c>
      <c r="D19" s="14">
        <v>112</v>
      </c>
      <c r="E19" s="14">
        <v>224</v>
      </c>
      <c r="F19" s="14">
        <v>1</v>
      </c>
      <c r="G19" s="14">
        <v>0.68</v>
      </c>
    </row>
    <row r="20" spans="1:8" ht="15" thickBot="1">
      <c r="A20" s="17">
        <v>301</v>
      </c>
      <c r="B20" s="17" t="s">
        <v>145</v>
      </c>
      <c r="C20" s="17">
        <v>186</v>
      </c>
      <c r="D20" s="17">
        <v>116</v>
      </c>
      <c r="E20" s="17">
        <v>223</v>
      </c>
      <c r="F20" s="17">
        <v>1</v>
      </c>
      <c r="G20" s="17">
        <v>0.68</v>
      </c>
    </row>
    <row r="21" spans="1:8">
      <c r="A21" s="14">
        <v>302</v>
      </c>
      <c r="B21" s="14" t="s">
        <v>140</v>
      </c>
      <c r="C21" s="14">
        <v>185</v>
      </c>
      <c r="D21" s="14">
        <v>102</v>
      </c>
      <c r="E21" s="14">
        <v>239</v>
      </c>
      <c r="F21" s="14">
        <v>1</v>
      </c>
      <c r="G21" s="14">
        <v>0.47</v>
      </c>
    </row>
    <row r="22" spans="1:8" ht="15" thickBot="1">
      <c r="A22" s="17">
        <v>302</v>
      </c>
      <c r="B22" s="17" t="s">
        <v>141</v>
      </c>
      <c r="C22" s="17">
        <v>185</v>
      </c>
      <c r="D22" s="17">
        <v>106</v>
      </c>
      <c r="E22" s="17">
        <v>240</v>
      </c>
      <c r="F22" s="17">
        <v>1</v>
      </c>
      <c r="G22" s="17">
        <v>0.42</v>
      </c>
    </row>
    <row r="23" spans="1:8">
      <c r="A23" s="14">
        <v>303</v>
      </c>
      <c r="B23" s="14" t="s">
        <v>142</v>
      </c>
      <c r="C23" s="14">
        <v>182</v>
      </c>
      <c r="D23" s="14">
        <v>76</v>
      </c>
      <c r="E23" s="14">
        <v>234</v>
      </c>
      <c r="F23" s="14">
        <v>1</v>
      </c>
      <c r="G23" s="14">
        <v>0.42</v>
      </c>
    </row>
    <row r="24" spans="1:8" ht="15" thickBot="1">
      <c r="A24" s="17">
        <v>303</v>
      </c>
      <c r="B24" s="17" t="s">
        <v>143</v>
      </c>
      <c r="C24" s="17">
        <v>182</v>
      </c>
      <c r="D24" s="17">
        <v>75</v>
      </c>
      <c r="E24" s="17">
        <v>234</v>
      </c>
      <c r="F24" s="17">
        <v>1</v>
      </c>
      <c r="G24" s="17">
        <v>0.4</v>
      </c>
    </row>
    <row r="25" spans="1:8">
      <c r="A25" s="14">
        <v>401</v>
      </c>
      <c r="B25" s="14" t="s">
        <v>140</v>
      </c>
      <c r="C25" s="14">
        <v>185</v>
      </c>
      <c r="D25" s="14">
        <v>135</v>
      </c>
      <c r="E25" s="14">
        <v>239</v>
      </c>
      <c r="F25" s="14">
        <v>3</v>
      </c>
      <c r="G25" s="14">
        <v>0.46</v>
      </c>
    </row>
    <row r="26" spans="1:8" ht="15" thickBot="1">
      <c r="A26" s="17">
        <v>401</v>
      </c>
      <c r="B26" s="17" t="s">
        <v>141</v>
      </c>
      <c r="C26" s="17">
        <v>186</v>
      </c>
      <c r="D26" s="17">
        <v>139</v>
      </c>
      <c r="E26" s="17">
        <v>241</v>
      </c>
      <c r="F26" s="17">
        <v>3</v>
      </c>
      <c r="G26" s="17">
        <v>0.38</v>
      </c>
    </row>
    <row r="27" spans="1:8">
      <c r="A27" s="14">
        <v>402</v>
      </c>
      <c r="B27" s="14" t="s">
        <v>142</v>
      </c>
      <c r="C27" s="14">
        <v>185</v>
      </c>
      <c r="D27" s="14">
        <v>91</v>
      </c>
      <c r="E27" s="14">
        <v>236</v>
      </c>
      <c r="F27" s="14">
        <v>1</v>
      </c>
      <c r="G27" s="14">
        <v>0.59</v>
      </c>
    </row>
    <row r="28" spans="1:8" ht="15" thickBot="1">
      <c r="A28" s="17">
        <v>402</v>
      </c>
      <c r="B28" s="17" t="s">
        <v>143</v>
      </c>
      <c r="C28" s="17">
        <v>183</v>
      </c>
      <c r="D28" s="17">
        <v>93</v>
      </c>
      <c r="E28" s="17">
        <v>235</v>
      </c>
      <c r="F28" s="17">
        <v>1</v>
      </c>
      <c r="G28" s="17">
        <v>0.56999999999999995</v>
      </c>
    </row>
    <row r="29" spans="1:8">
      <c r="A29" s="14">
        <v>403</v>
      </c>
      <c r="B29" s="14" t="s">
        <v>144</v>
      </c>
      <c r="C29" s="14">
        <v>187</v>
      </c>
      <c r="D29" s="14">
        <v>56</v>
      </c>
      <c r="E29" s="14">
        <v>217</v>
      </c>
      <c r="F29" s="14">
        <v>1</v>
      </c>
      <c r="G29" s="14">
        <v>0.57999999999999996</v>
      </c>
    </row>
    <row r="30" spans="1:8" ht="15" thickBot="1">
      <c r="A30" s="17">
        <v>403</v>
      </c>
      <c r="B30" s="17" t="s">
        <v>145</v>
      </c>
      <c r="C30" s="17">
        <v>187</v>
      </c>
      <c r="D30" s="17">
        <v>58</v>
      </c>
      <c r="E30" s="17">
        <v>218</v>
      </c>
      <c r="F30" s="17">
        <v>1</v>
      </c>
      <c r="G30" s="17">
        <v>0.56000000000000005</v>
      </c>
      <c r="H30" t="s">
        <v>146</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election activeCell="F1" sqref="F1"/>
    </sheetView>
  </sheetViews>
  <sheetFormatPr baseColWidth="10" defaultColWidth="8.83203125" defaultRowHeight="14" x14ac:dyDescent="0"/>
  <sheetData>
    <row r="1" spans="1:7">
      <c r="B1" t="s">
        <v>262</v>
      </c>
      <c r="F1" t="s">
        <v>263</v>
      </c>
    </row>
    <row r="2" spans="1:7">
      <c r="B2" t="s">
        <v>260</v>
      </c>
      <c r="C2" s="24" t="s">
        <v>261</v>
      </c>
      <c r="F2" t="s">
        <v>260</v>
      </c>
      <c r="G2" s="24" t="s">
        <v>261</v>
      </c>
    </row>
    <row r="3" spans="1:7">
      <c r="A3" t="s">
        <v>249</v>
      </c>
      <c r="B3">
        <v>28</v>
      </c>
      <c r="C3">
        <v>17</v>
      </c>
      <c r="E3" t="s">
        <v>249</v>
      </c>
      <c r="F3">
        <v>10</v>
      </c>
      <c r="G3">
        <v>4</v>
      </c>
    </row>
    <row r="4" spans="1:7">
      <c r="A4" t="s">
        <v>250</v>
      </c>
      <c r="B4">
        <v>16</v>
      </c>
      <c r="E4" t="s">
        <v>250</v>
      </c>
      <c r="F4">
        <v>19</v>
      </c>
    </row>
    <row r="5" spans="1:7">
      <c r="A5" t="s">
        <v>251</v>
      </c>
      <c r="B5">
        <v>110</v>
      </c>
      <c r="E5" t="s">
        <v>251</v>
      </c>
      <c r="F5">
        <v>92</v>
      </c>
    </row>
    <row r="6" spans="1:7">
      <c r="A6" t="s">
        <v>252</v>
      </c>
      <c r="B6">
        <v>15</v>
      </c>
      <c r="C6">
        <v>18</v>
      </c>
      <c r="E6" t="s">
        <v>252</v>
      </c>
      <c r="F6">
        <v>25</v>
      </c>
      <c r="G6">
        <v>36</v>
      </c>
    </row>
    <row r="7" spans="1:7">
      <c r="A7" t="s">
        <v>253</v>
      </c>
      <c r="B7">
        <v>4200</v>
      </c>
      <c r="E7" t="s">
        <v>253</v>
      </c>
      <c r="F7">
        <v>4100</v>
      </c>
    </row>
    <row r="8" spans="1:7">
      <c r="A8" t="s">
        <v>254</v>
      </c>
      <c r="B8">
        <v>550</v>
      </c>
      <c r="E8" t="s">
        <v>254</v>
      </c>
      <c r="F8">
        <v>540</v>
      </c>
    </row>
    <row r="9" spans="1:7">
      <c r="A9" t="s">
        <v>255</v>
      </c>
      <c r="B9">
        <v>20</v>
      </c>
      <c r="E9" t="s">
        <v>255</v>
      </c>
      <c r="F9">
        <v>17</v>
      </c>
    </row>
    <row r="10" spans="1:7">
      <c r="A10" t="s">
        <v>256</v>
      </c>
      <c r="B10">
        <v>25.6</v>
      </c>
      <c r="E10" t="s">
        <v>256</v>
      </c>
      <c r="F10">
        <v>25.1</v>
      </c>
    </row>
    <row r="11" spans="1:7">
      <c r="A11" t="s">
        <v>257</v>
      </c>
      <c r="B11">
        <v>7.7</v>
      </c>
      <c r="C11">
        <v>8</v>
      </c>
      <c r="E11" t="s">
        <v>257</v>
      </c>
      <c r="F11">
        <v>7.8</v>
      </c>
      <c r="G11">
        <v>8.1999999999999993</v>
      </c>
    </row>
    <row r="12" spans="1:7">
      <c r="A12" t="s">
        <v>258</v>
      </c>
      <c r="B12">
        <v>0.51</v>
      </c>
      <c r="C12">
        <v>0.52</v>
      </c>
      <c r="E12" t="s">
        <v>258</v>
      </c>
      <c r="F12">
        <v>0.46</v>
      </c>
      <c r="G12">
        <v>0.46</v>
      </c>
    </row>
    <row r="13" spans="1:7">
      <c r="A13" t="s">
        <v>259</v>
      </c>
      <c r="B13">
        <v>5.3</v>
      </c>
      <c r="E13" t="s">
        <v>259</v>
      </c>
      <c r="F13">
        <v>5.4</v>
      </c>
    </row>
    <row r="15" spans="1:7">
      <c r="B15" t="s">
        <v>264</v>
      </c>
      <c r="F15" t="s">
        <v>265</v>
      </c>
    </row>
    <row r="16" spans="1:7">
      <c r="B16" t="s">
        <v>260</v>
      </c>
      <c r="C16" s="24" t="s">
        <v>261</v>
      </c>
      <c r="F16" t="s">
        <v>260</v>
      </c>
      <c r="G16" s="24" t="s">
        <v>261</v>
      </c>
    </row>
    <row r="17" spans="1:7">
      <c r="A17" t="s">
        <v>249</v>
      </c>
      <c r="B17">
        <v>20</v>
      </c>
      <c r="C17">
        <v>5</v>
      </c>
      <c r="E17" t="s">
        <v>249</v>
      </c>
      <c r="F17">
        <v>17</v>
      </c>
      <c r="G17">
        <v>19</v>
      </c>
    </row>
    <row r="18" spans="1:7">
      <c r="A18" t="s">
        <v>250</v>
      </c>
      <c r="B18">
        <v>20</v>
      </c>
      <c r="E18" t="s">
        <v>250</v>
      </c>
      <c r="F18">
        <v>19</v>
      </c>
    </row>
    <row r="19" spans="1:7">
      <c r="A19" t="s">
        <v>251</v>
      </c>
      <c r="B19">
        <v>86</v>
      </c>
      <c r="E19" t="s">
        <v>251</v>
      </c>
      <c r="F19">
        <v>130</v>
      </c>
    </row>
    <row r="20" spans="1:7">
      <c r="A20" t="s">
        <v>252</v>
      </c>
      <c r="B20">
        <v>29</v>
      </c>
      <c r="C20">
        <v>35</v>
      </c>
      <c r="E20" t="s">
        <v>252</v>
      </c>
      <c r="F20">
        <v>6</v>
      </c>
      <c r="G20">
        <v>12</v>
      </c>
    </row>
    <row r="21" spans="1:7">
      <c r="A21" t="s">
        <v>253</v>
      </c>
      <c r="B21">
        <v>4100</v>
      </c>
      <c r="E21" t="s">
        <v>253</v>
      </c>
      <c r="F21">
        <v>3500</v>
      </c>
    </row>
    <row r="22" spans="1:7">
      <c r="A22" t="s">
        <v>254</v>
      </c>
      <c r="B22">
        <v>520</v>
      </c>
      <c r="E22" t="s">
        <v>254</v>
      </c>
      <c r="F22">
        <v>580</v>
      </c>
    </row>
    <row r="23" spans="1:7">
      <c r="A23" t="s">
        <v>255</v>
      </c>
      <c r="B23">
        <v>19</v>
      </c>
      <c r="E23" t="s">
        <v>255</v>
      </c>
      <c r="F23">
        <v>21</v>
      </c>
    </row>
    <row r="24" spans="1:7">
      <c r="A24" t="s">
        <v>256</v>
      </c>
      <c r="B24">
        <v>25.2</v>
      </c>
      <c r="E24" t="s">
        <v>256</v>
      </c>
      <c r="F24">
        <v>22.9</v>
      </c>
    </row>
    <row r="25" spans="1:7">
      <c r="A25" t="s">
        <v>257</v>
      </c>
      <c r="B25">
        <v>7.6</v>
      </c>
      <c r="C25">
        <v>8</v>
      </c>
      <c r="E25" t="s">
        <v>257</v>
      </c>
      <c r="F25">
        <v>7.1</v>
      </c>
      <c r="G25">
        <v>7.8</v>
      </c>
    </row>
    <row r="26" spans="1:7">
      <c r="A26" t="s">
        <v>258</v>
      </c>
      <c r="B26">
        <v>0.42</v>
      </c>
      <c r="C26">
        <v>0.41</v>
      </c>
      <c r="E26" t="s">
        <v>258</v>
      </c>
      <c r="F26">
        <v>0.28000000000000003</v>
      </c>
      <c r="G26">
        <v>0.37</v>
      </c>
    </row>
    <row r="27" spans="1:7">
      <c r="A27" t="s">
        <v>259</v>
      </c>
      <c r="B27">
        <v>5.4</v>
      </c>
      <c r="E27" t="s">
        <v>259</v>
      </c>
      <c r="F27">
        <v>5.4</v>
      </c>
    </row>
    <row r="29" spans="1:7">
      <c r="B29" t="s">
        <v>266</v>
      </c>
      <c r="F29" t="s">
        <v>267</v>
      </c>
    </row>
    <row r="30" spans="1:7">
      <c r="B30" t="s">
        <v>260</v>
      </c>
      <c r="C30" s="24" t="s">
        <v>261</v>
      </c>
      <c r="F30" t="s">
        <v>260</v>
      </c>
      <c r="G30" s="24" t="s">
        <v>261</v>
      </c>
    </row>
    <row r="31" spans="1:7">
      <c r="A31" t="s">
        <v>249</v>
      </c>
      <c r="B31">
        <v>20</v>
      </c>
      <c r="C31">
        <v>13</v>
      </c>
      <c r="E31" t="s">
        <v>249</v>
      </c>
      <c r="F31">
        <v>17</v>
      </c>
      <c r="G31">
        <v>19</v>
      </c>
    </row>
    <row r="32" spans="1:7">
      <c r="A32" t="s">
        <v>250</v>
      </c>
      <c r="B32">
        <v>21</v>
      </c>
      <c r="E32" t="s">
        <v>250</v>
      </c>
      <c r="F32">
        <v>19</v>
      </c>
    </row>
    <row r="33" spans="1:7">
      <c r="A33" t="s">
        <v>251</v>
      </c>
      <c r="B33">
        <v>110</v>
      </c>
      <c r="E33" t="s">
        <v>251</v>
      </c>
      <c r="F33">
        <v>130</v>
      </c>
    </row>
    <row r="34" spans="1:7">
      <c r="A34" t="s">
        <v>252</v>
      </c>
      <c r="B34">
        <v>6</v>
      </c>
      <c r="C34">
        <v>10</v>
      </c>
      <c r="E34" t="s">
        <v>252</v>
      </c>
      <c r="F34">
        <v>6</v>
      </c>
      <c r="G34">
        <v>12</v>
      </c>
    </row>
    <row r="35" spans="1:7">
      <c r="A35" t="s">
        <v>253</v>
      </c>
      <c r="B35">
        <v>3800</v>
      </c>
      <c r="E35" t="s">
        <v>253</v>
      </c>
      <c r="F35">
        <v>3500</v>
      </c>
    </row>
    <row r="36" spans="1:7">
      <c r="A36" t="s">
        <v>254</v>
      </c>
      <c r="B36">
        <v>470</v>
      </c>
      <c r="E36" t="s">
        <v>254</v>
      </c>
      <c r="F36">
        <v>580</v>
      </c>
    </row>
    <row r="37" spans="1:7">
      <c r="A37" t="s">
        <v>255</v>
      </c>
      <c r="B37">
        <v>18</v>
      </c>
      <c r="E37" t="s">
        <v>255</v>
      </c>
      <c r="F37">
        <v>21</v>
      </c>
    </row>
    <row r="38" spans="1:7">
      <c r="A38" t="s">
        <v>256</v>
      </c>
      <c r="B38">
        <v>23</v>
      </c>
      <c r="E38" t="s">
        <v>256</v>
      </c>
      <c r="F38">
        <v>22.9</v>
      </c>
    </row>
    <row r="39" spans="1:7">
      <c r="A39" t="s">
        <v>257</v>
      </c>
      <c r="B39">
        <v>7.3</v>
      </c>
      <c r="C39">
        <v>8</v>
      </c>
      <c r="E39" t="s">
        <v>257</v>
      </c>
      <c r="F39">
        <v>7.1</v>
      </c>
      <c r="G39">
        <v>7.8</v>
      </c>
    </row>
    <row r="40" spans="1:7">
      <c r="A40" t="s">
        <v>258</v>
      </c>
      <c r="B40">
        <v>0.43</v>
      </c>
      <c r="C40">
        <v>0.45</v>
      </c>
      <c r="E40" t="s">
        <v>258</v>
      </c>
      <c r="F40">
        <v>0.28000000000000003</v>
      </c>
      <c r="G40">
        <v>0.37</v>
      </c>
    </row>
    <row r="41" spans="1:7">
      <c r="A41" t="s">
        <v>259</v>
      </c>
      <c r="B41">
        <v>5.5</v>
      </c>
      <c r="E41" t="s">
        <v>259</v>
      </c>
      <c r="F41">
        <v>5.4</v>
      </c>
    </row>
  </sheetData>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tabSelected="1" topLeftCell="J1" workbookViewId="0">
      <selection activeCell="AB7" sqref="AB7"/>
    </sheetView>
  </sheetViews>
  <sheetFormatPr baseColWidth="10" defaultColWidth="8.83203125" defaultRowHeight="14" x14ac:dyDescent="0"/>
  <cols>
    <col min="1" max="1" width="21" bestFit="1" customWidth="1"/>
    <col min="2" max="2" width="6.5" bestFit="1" customWidth="1"/>
    <col min="3" max="3" width="4.83203125" bestFit="1" customWidth="1"/>
    <col min="4" max="4" width="7" bestFit="1" customWidth="1"/>
    <col min="5" max="5" width="6" bestFit="1" customWidth="1"/>
    <col min="6" max="6" width="6" customWidth="1"/>
    <col min="7" max="7" width="7.5" bestFit="1" customWidth="1"/>
    <col min="8" max="8" width="9" bestFit="1" customWidth="1"/>
    <col min="9" max="9" width="11.5" bestFit="1" customWidth="1"/>
    <col min="10" max="10" width="10.83203125" bestFit="1" customWidth="1"/>
    <col min="11" max="11" width="17" bestFit="1" customWidth="1"/>
    <col min="12" max="12" width="11" bestFit="1" customWidth="1"/>
    <col min="13" max="13" width="16.6640625" bestFit="1" customWidth="1"/>
    <col min="15" max="15" width="7" bestFit="1" customWidth="1"/>
    <col min="16" max="16" width="4.5" bestFit="1" customWidth="1"/>
    <col min="17" max="18" width="9" bestFit="1" customWidth="1"/>
    <col min="19" max="19" width="11.5" bestFit="1" customWidth="1"/>
    <col min="20" max="21" width="6" bestFit="1" customWidth="1"/>
  </cols>
  <sheetData>
    <row r="1" spans="1:22">
      <c r="G1" t="s">
        <v>202</v>
      </c>
      <c r="H1" t="s">
        <v>203</v>
      </c>
      <c r="I1" t="s">
        <v>204</v>
      </c>
    </row>
    <row r="2" spans="1:22">
      <c r="A2" t="s">
        <v>102</v>
      </c>
      <c r="B2" t="s">
        <v>103</v>
      </c>
      <c r="C2" t="s">
        <v>104</v>
      </c>
      <c r="D2" t="s">
        <v>73</v>
      </c>
      <c r="E2" t="s">
        <v>165</v>
      </c>
      <c r="F2" t="s">
        <v>109</v>
      </c>
      <c r="G2" t="s">
        <v>105</v>
      </c>
      <c r="H2" t="s">
        <v>106</v>
      </c>
      <c r="I2" t="s">
        <v>107</v>
      </c>
      <c r="J2" t="s">
        <v>147</v>
      </c>
      <c r="K2" t="s">
        <v>148</v>
      </c>
      <c r="Q2" t="s">
        <v>115</v>
      </c>
      <c r="R2" t="s">
        <v>115</v>
      </c>
      <c r="S2" t="s">
        <v>115</v>
      </c>
    </row>
    <row r="3" spans="1:22">
      <c r="A3" t="s">
        <v>149</v>
      </c>
      <c r="B3">
        <v>1</v>
      </c>
      <c r="C3">
        <v>1</v>
      </c>
      <c r="D3" t="s">
        <v>0</v>
      </c>
      <c r="E3">
        <v>101</v>
      </c>
      <c r="F3" t="s">
        <v>110</v>
      </c>
      <c r="G3">
        <v>3.8940000000000001</v>
      </c>
      <c r="H3">
        <v>5.55</v>
      </c>
      <c r="I3">
        <v>64</v>
      </c>
      <c r="K3">
        <v>1</v>
      </c>
      <c r="O3" t="s">
        <v>73</v>
      </c>
      <c r="P3" t="s">
        <v>109</v>
      </c>
      <c r="Q3" t="s">
        <v>105</v>
      </c>
      <c r="R3" t="s">
        <v>106</v>
      </c>
      <c r="S3" t="s">
        <v>107</v>
      </c>
      <c r="T3" t="s">
        <v>111</v>
      </c>
      <c r="U3" t="s">
        <v>112</v>
      </c>
      <c r="V3" t="s">
        <v>117</v>
      </c>
    </row>
    <row r="4" spans="1:22">
      <c r="A4" t="s">
        <v>153</v>
      </c>
      <c r="B4">
        <v>1</v>
      </c>
      <c r="C4">
        <v>2</v>
      </c>
      <c r="D4" t="s">
        <v>0</v>
      </c>
      <c r="E4">
        <v>101</v>
      </c>
      <c r="F4" t="s">
        <v>110</v>
      </c>
      <c r="G4">
        <v>4.0439999999999996</v>
      </c>
      <c r="H4">
        <v>6.98</v>
      </c>
      <c r="I4">
        <v>63.2</v>
      </c>
      <c r="K4">
        <v>2</v>
      </c>
      <c r="O4" t="s">
        <v>0</v>
      </c>
      <c r="P4" t="s">
        <v>110</v>
      </c>
      <c r="Q4">
        <f>AVERAGE(G3:G4,G7:G8,G11:G12,G15:G16)</f>
        <v>4.0708749999999991</v>
      </c>
      <c r="R4">
        <f t="shared" ref="R4:S4" si="0">AVERAGE(H3:H4,H7:H8,H11:H12,H15:H16)</f>
        <v>6.7100000000000009</v>
      </c>
      <c r="S4">
        <f t="shared" si="0"/>
        <v>61.887499999999996</v>
      </c>
      <c r="T4">
        <f>(Q4*1000)*0.912</f>
        <v>3712.6379999999995</v>
      </c>
      <c r="U4">
        <f>T4*0.018</f>
        <v>66.827483999999984</v>
      </c>
    </row>
    <row r="5" spans="1:22">
      <c r="A5" t="s">
        <v>157</v>
      </c>
      <c r="B5">
        <v>1</v>
      </c>
      <c r="C5">
        <v>3</v>
      </c>
      <c r="D5" t="s">
        <v>0</v>
      </c>
      <c r="E5">
        <v>101</v>
      </c>
      <c r="F5" t="s">
        <v>109</v>
      </c>
      <c r="G5">
        <v>3.9849999999999999</v>
      </c>
      <c r="H5">
        <v>6.44</v>
      </c>
      <c r="I5">
        <v>62.8</v>
      </c>
      <c r="K5">
        <v>3</v>
      </c>
      <c r="O5" t="s">
        <v>0</v>
      </c>
      <c r="P5" t="s">
        <v>109</v>
      </c>
      <c r="Q5">
        <f>AVERAGE(G5:G6,G9:G10,G13:G14,G17:G18)</f>
        <v>4.3588750000000003</v>
      </c>
      <c r="R5">
        <f t="shared" ref="R5:S5" si="1">AVERAGE(H5:H6,H9:H10,H13:H14,H17:H18)</f>
        <v>6.4487499999999995</v>
      </c>
      <c r="S5">
        <f t="shared" si="1"/>
        <v>62.512500000000003</v>
      </c>
      <c r="T5">
        <f>(Q5*1000)*0.912</f>
        <v>3975.2940000000003</v>
      </c>
      <c r="U5">
        <f>T5*0.018</f>
        <v>71.555291999999994</v>
      </c>
      <c r="V5">
        <f>U5-U4</f>
        <v>4.7278080000000102</v>
      </c>
    </row>
    <row r="6" spans="1:22">
      <c r="A6" t="s">
        <v>161</v>
      </c>
      <c r="B6">
        <v>1</v>
      </c>
      <c r="C6">
        <v>4</v>
      </c>
      <c r="D6" t="s">
        <v>0</v>
      </c>
      <c r="E6">
        <v>101</v>
      </c>
      <c r="F6" t="s">
        <v>109</v>
      </c>
      <c r="G6">
        <v>3.9750000000000001</v>
      </c>
      <c r="H6">
        <v>6.67</v>
      </c>
      <c r="I6">
        <v>62.7</v>
      </c>
      <c r="K6">
        <v>4</v>
      </c>
    </row>
    <row r="7" spans="1:22">
      <c r="A7" t="s">
        <v>150</v>
      </c>
      <c r="B7">
        <v>2</v>
      </c>
      <c r="C7">
        <v>1</v>
      </c>
      <c r="D7" t="s">
        <v>0</v>
      </c>
      <c r="E7">
        <v>203</v>
      </c>
      <c r="F7" t="s">
        <v>110</v>
      </c>
      <c r="G7">
        <v>3.7250000000000001</v>
      </c>
      <c r="H7">
        <v>5.36</v>
      </c>
      <c r="I7">
        <v>61.4</v>
      </c>
      <c r="K7">
        <v>8</v>
      </c>
      <c r="O7" t="s">
        <v>182</v>
      </c>
      <c r="P7" t="s">
        <v>110</v>
      </c>
      <c r="Q7">
        <f>AVERAGE(G19:G20,G23:G24,G27:G28,G31:G32)</f>
        <v>3.6578749999999998</v>
      </c>
      <c r="R7">
        <f t="shared" ref="R7:S7" si="2">AVERAGE(H19:H20,H23:H24,H27:H28,H31:H32)</f>
        <v>3.6375000000000002</v>
      </c>
      <c r="S7">
        <f t="shared" si="2"/>
        <v>20.837499999999999</v>
      </c>
      <c r="T7">
        <f>(Q7*1000)*0.912</f>
        <v>3335.9819999999995</v>
      </c>
      <c r="U7">
        <f>T7*0.015</f>
        <v>50.039729999999992</v>
      </c>
    </row>
    <row r="8" spans="1:22">
      <c r="A8" t="s">
        <v>154</v>
      </c>
      <c r="B8">
        <v>2</v>
      </c>
      <c r="C8">
        <v>2</v>
      </c>
      <c r="D8" t="s">
        <v>0</v>
      </c>
      <c r="E8">
        <v>203</v>
      </c>
      <c r="F8" t="s">
        <v>110</v>
      </c>
      <c r="G8">
        <v>4.2270000000000003</v>
      </c>
      <c r="H8">
        <v>5.37</v>
      </c>
      <c r="I8">
        <v>62</v>
      </c>
      <c r="K8">
        <v>7</v>
      </c>
      <c r="O8" t="s">
        <v>182</v>
      </c>
      <c r="P8" t="s">
        <v>109</v>
      </c>
      <c r="Q8">
        <f>AVERAGE(G21:G22,G25:G26,G29:G30,G33:G34)</f>
        <v>3.8987499999999997</v>
      </c>
      <c r="R8">
        <f t="shared" ref="R8:S8" si="3">AVERAGE(H21:H22,H25:H26,H29:H30,H33:H34)</f>
        <v>3.6375000000000002</v>
      </c>
      <c r="S8">
        <f t="shared" si="3"/>
        <v>20.637500000000003</v>
      </c>
      <c r="T8">
        <f>(Q8*1000)*0.912</f>
        <v>3555.66</v>
      </c>
      <c r="U8">
        <f>T8*0.015</f>
        <v>53.334899999999998</v>
      </c>
      <c r="V8">
        <f>U8-U7</f>
        <v>3.2951700000000059</v>
      </c>
    </row>
    <row r="9" spans="1:22">
      <c r="A9" t="s">
        <v>158</v>
      </c>
      <c r="B9">
        <v>2</v>
      </c>
      <c r="C9">
        <v>3</v>
      </c>
      <c r="D9" t="s">
        <v>0</v>
      </c>
      <c r="E9">
        <v>203</v>
      </c>
      <c r="F9" t="s">
        <v>109</v>
      </c>
      <c r="G9">
        <v>4.1239999999999997</v>
      </c>
      <c r="H9">
        <v>5.62</v>
      </c>
      <c r="I9">
        <v>62.8</v>
      </c>
      <c r="K9">
        <v>6</v>
      </c>
    </row>
    <row r="10" spans="1:22">
      <c r="A10" t="s">
        <v>162</v>
      </c>
      <c r="B10">
        <v>2</v>
      </c>
      <c r="C10">
        <v>4</v>
      </c>
      <c r="D10" t="s">
        <v>0</v>
      </c>
      <c r="E10">
        <v>203</v>
      </c>
      <c r="F10" t="s">
        <v>109</v>
      </c>
      <c r="G10">
        <v>4.3760000000000003</v>
      </c>
      <c r="H10">
        <v>5.91</v>
      </c>
      <c r="I10">
        <v>62</v>
      </c>
      <c r="K10">
        <v>5</v>
      </c>
      <c r="O10" t="s">
        <v>201</v>
      </c>
      <c r="P10" t="s">
        <v>110</v>
      </c>
      <c r="Q10">
        <f>AVERAGE(G35:G36,G39:G40,G43:G44,G47:G48)</f>
        <v>4.2149999999999999</v>
      </c>
      <c r="R10">
        <f t="shared" ref="R10:S10" si="4">AVERAGE(H35:H36,H39:H40,H43:H44,H47:H48)</f>
        <v>17.2</v>
      </c>
      <c r="S10">
        <f t="shared" si="4"/>
        <v>65.637500000000003</v>
      </c>
      <c r="T10">
        <f>(Q10*1000)*0.912</f>
        <v>3844.08</v>
      </c>
      <c r="U10">
        <f>T10*0.015</f>
        <v>57.661199999999994</v>
      </c>
    </row>
    <row r="11" spans="1:22">
      <c r="A11" t="s">
        <v>151</v>
      </c>
      <c r="B11">
        <v>3</v>
      </c>
      <c r="C11">
        <v>1</v>
      </c>
      <c r="D11" t="s">
        <v>0</v>
      </c>
      <c r="E11">
        <v>302</v>
      </c>
      <c r="F11" t="s">
        <v>110</v>
      </c>
      <c r="G11">
        <v>4.0739999999999998</v>
      </c>
      <c r="H11">
        <v>6.33</v>
      </c>
      <c r="I11">
        <v>60.7</v>
      </c>
      <c r="K11">
        <v>9</v>
      </c>
      <c r="O11" t="s">
        <v>201</v>
      </c>
      <c r="P11" t="s">
        <v>109</v>
      </c>
      <c r="Q11">
        <f>AVERAGE(G37:G38,G41:G42,G45:G46,G49:G50)</f>
        <v>4.6350000000000007</v>
      </c>
      <c r="R11">
        <f t="shared" ref="R11:S11" si="5">AVERAGE(H37:H38,H41:H42,H45:H46,H49:H50)</f>
        <v>14.912499999999998</v>
      </c>
      <c r="S11">
        <f t="shared" si="5"/>
        <v>56.125000000000007</v>
      </c>
      <c r="T11">
        <f>(Q11*1000)*0.912</f>
        <v>4227.1200000000008</v>
      </c>
      <c r="U11">
        <f>T11*0.015</f>
        <v>63.406800000000011</v>
      </c>
      <c r="V11">
        <f>U11-U10</f>
        <v>5.7456000000000174</v>
      </c>
    </row>
    <row r="12" spans="1:22">
      <c r="A12" t="s">
        <v>155</v>
      </c>
      <c r="B12">
        <v>3</v>
      </c>
      <c r="C12">
        <v>2</v>
      </c>
      <c r="D12" t="s">
        <v>0</v>
      </c>
      <c r="E12">
        <v>302</v>
      </c>
      <c r="F12" t="s">
        <v>110</v>
      </c>
      <c r="G12">
        <v>3.9180000000000001</v>
      </c>
      <c r="H12">
        <v>6.64</v>
      </c>
      <c r="I12">
        <v>60.9</v>
      </c>
      <c r="K12">
        <v>10</v>
      </c>
    </row>
    <row r="13" spans="1:22">
      <c r="A13" t="s">
        <v>159</v>
      </c>
      <c r="B13">
        <v>3</v>
      </c>
      <c r="C13">
        <v>3</v>
      </c>
      <c r="D13" t="s">
        <v>0</v>
      </c>
      <c r="E13">
        <v>302</v>
      </c>
      <c r="F13" t="s">
        <v>109</v>
      </c>
      <c r="G13">
        <v>4.6280000000000001</v>
      </c>
      <c r="H13">
        <v>5.95</v>
      </c>
      <c r="I13">
        <v>62.3</v>
      </c>
      <c r="K13">
        <v>11</v>
      </c>
    </row>
    <row r="14" spans="1:22">
      <c r="A14" t="s">
        <v>163</v>
      </c>
      <c r="B14">
        <v>3</v>
      </c>
      <c r="C14">
        <v>4</v>
      </c>
      <c r="D14" t="s">
        <v>0</v>
      </c>
      <c r="E14">
        <v>302</v>
      </c>
      <c r="F14" t="s">
        <v>109</v>
      </c>
      <c r="G14">
        <v>4.3049999999999997</v>
      </c>
      <c r="H14">
        <v>5.96</v>
      </c>
      <c r="I14">
        <v>61.2</v>
      </c>
      <c r="K14">
        <v>12</v>
      </c>
    </row>
    <row r="15" spans="1:22">
      <c r="A15" t="s">
        <v>152</v>
      </c>
      <c r="B15">
        <v>4</v>
      </c>
      <c r="C15">
        <v>1</v>
      </c>
      <c r="D15" t="s">
        <v>0</v>
      </c>
      <c r="E15">
        <v>401</v>
      </c>
      <c r="F15" t="s">
        <v>110</v>
      </c>
      <c r="G15">
        <v>4.2489999999999997</v>
      </c>
      <c r="H15">
        <v>8.14</v>
      </c>
      <c r="I15">
        <v>60.9</v>
      </c>
      <c r="K15">
        <v>16</v>
      </c>
    </row>
    <row r="16" spans="1:22">
      <c r="A16" t="s">
        <v>156</v>
      </c>
      <c r="B16">
        <v>4</v>
      </c>
      <c r="C16">
        <v>2</v>
      </c>
      <c r="D16" t="s">
        <v>0</v>
      </c>
      <c r="E16">
        <v>401</v>
      </c>
      <c r="F16" t="s">
        <v>110</v>
      </c>
      <c r="G16">
        <v>4.4359999999999999</v>
      </c>
      <c r="H16">
        <v>9.31</v>
      </c>
      <c r="I16">
        <v>62</v>
      </c>
      <c r="K16">
        <v>15</v>
      </c>
    </row>
    <row r="17" spans="1:11">
      <c r="A17" t="s">
        <v>160</v>
      </c>
      <c r="B17">
        <v>4</v>
      </c>
      <c r="C17">
        <v>3</v>
      </c>
      <c r="D17" t="s">
        <v>0</v>
      </c>
      <c r="E17">
        <v>401</v>
      </c>
      <c r="F17" t="s">
        <v>109</v>
      </c>
      <c r="G17">
        <v>4.6479999999999997</v>
      </c>
      <c r="H17">
        <v>8.92</v>
      </c>
      <c r="I17">
        <v>62.7</v>
      </c>
      <c r="K17">
        <v>14</v>
      </c>
    </row>
    <row r="18" spans="1:11">
      <c r="A18" t="s">
        <v>164</v>
      </c>
      <c r="B18">
        <v>4</v>
      </c>
      <c r="C18">
        <v>4</v>
      </c>
      <c r="D18" t="s">
        <v>0</v>
      </c>
      <c r="E18">
        <v>401</v>
      </c>
      <c r="F18" t="s">
        <v>109</v>
      </c>
      <c r="G18">
        <v>4.83</v>
      </c>
      <c r="H18">
        <v>6.12</v>
      </c>
      <c r="I18">
        <v>63.6</v>
      </c>
      <c r="K18">
        <v>13</v>
      </c>
    </row>
    <row r="19" spans="1:11">
      <c r="A19" t="s">
        <v>166</v>
      </c>
      <c r="B19">
        <v>1</v>
      </c>
      <c r="C19">
        <v>1</v>
      </c>
      <c r="D19" t="s">
        <v>182</v>
      </c>
      <c r="E19">
        <v>103</v>
      </c>
      <c r="F19" t="s">
        <v>110</v>
      </c>
      <c r="G19">
        <v>3.4550000000000001</v>
      </c>
      <c r="H19">
        <v>0</v>
      </c>
      <c r="I19">
        <v>0</v>
      </c>
      <c r="K19">
        <v>1</v>
      </c>
    </row>
    <row r="20" spans="1:11">
      <c r="A20" t="s">
        <v>167</v>
      </c>
      <c r="B20">
        <v>1</v>
      </c>
      <c r="C20">
        <v>2</v>
      </c>
      <c r="D20" t="s">
        <v>182</v>
      </c>
      <c r="E20">
        <v>103</v>
      </c>
      <c r="F20" t="s">
        <v>110</v>
      </c>
      <c r="G20">
        <v>3.59</v>
      </c>
      <c r="H20">
        <v>0</v>
      </c>
      <c r="I20">
        <v>0</v>
      </c>
      <c r="K20">
        <v>2</v>
      </c>
    </row>
    <row r="21" spans="1:11">
      <c r="A21" t="s">
        <v>168</v>
      </c>
      <c r="B21">
        <v>1</v>
      </c>
      <c r="C21">
        <v>3</v>
      </c>
      <c r="D21" t="s">
        <v>182</v>
      </c>
      <c r="E21">
        <v>103</v>
      </c>
      <c r="F21" t="s">
        <v>109</v>
      </c>
      <c r="G21">
        <v>3.7</v>
      </c>
      <c r="H21">
        <v>0</v>
      </c>
      <c r="I21">
        <v>0</v>
      </c>
      <c r="K21">
        <v>3</v>
      </c>
    </row>
    <row r="22" spans="1:11">
      <c r="A22" t="s">
        <v>169</v>
      </c>
      <c r="B22">
        <v>1</v>
      </c>
      <c r="C22">
        <v>4</v>
      </c>
      <c r="D22" t="s">
        <v>182</v>
      </c>
      <c r="E22">
        <v>103</v>
      </c>
      <c r="F22" t="s">
        <v>109</v>
      </c>
      <c r="G22">
        <v>3.69</v>
      </c>
      <c r="H22">
        <v>0</v>
      </c>
      <c r="I22">
        <v>0</v>
      </c>
      <c r="K22">
        <v>4</v>
      </c>
    </row>
    <row r="23" spans="1:11">
      <c r="A23" t="s">
        <v>170</v>
      </c>
      <c r="B23">
        <v>2</v>
      </c>
      <c r="C23">
        <v>1</v>
      </c>
      <c r="D23" t="s">
        <v>182</v>
      </c>
      <c r="E23">
        <v>202</v>
      </c>
      <c r="F23" t="s">
        <v>110</v>
      </c>
      <c r="G23">
        <v>3.4750000000000001</v>
      </c>
      <c r="H23">
        <v>0</v>
      </c>
      <c r="I23">
        <v>0</v>
      </c>
      <c r="K23">
        <v>12</v>
      </c>
    </row>
    <row r="24" spans="1:11">
      <c r="A24" t="s">
        <v>171</v>
      </c>
      <c r="B24">
        <v>2</v>
      </c>
      <c r="C24">
        <v>2</v>
      </c>
      <c r="D24" t="s">
        <v>182</v>
      </c>
      <c r="E24">
        <v>202</v>
      </c>
      <c r="F24" t="s">
        <v>110</v>
      </c>
      <c r="G24">
        <v>3.3180000000000001</v>
      </c>
      <c r="H24">
        <v>0</v>
      </c>
      <c r="I24">
        <v>0</v>
      </c>
      <c r="K24">
        <v>11</v>
      </c>
    </row>
    <row r="25" spans="1:11">
      <c r="A25" t="s">
        <v>172</v>
      </c>
      <c r="B25">
        <v>2</v>
      </c>
      <c r="C25">
        <v>3</v>
      </c>
      <c r="D25" t="s">
        <v>182</v>
      </c>
      <c r="E25">
        <v>202</v>
      </c>
      <c r="F25" t="s">
        <v>109</v>
      </c>
      <c r="G25">
        <v>3.5350000000000001</v>
      </c>
      <c r="H25">
        <v>0</v>
      </c>
      <c r="I25">
        <v>0</v>
      </c>
      <c r="K25">
        <v>10</v>
      </c>
    </row>
    <row r="26" spans="1:11">
      <c r="A26" t="s">
        <v>173</v>
      </c>
      <c r="B26">
        <v>2</v>
      </c>
      <c r="C26">
        <v>4</v>
      </c>
      <c r="D26" t="s">
        <v>182</v>
      </c>
      <c r="E26">
        <v>202</v>
      </c>
      <c r="F26" t="s">
        <v>109</v>
      </c>
      <c r="G26">
        <v>3.3450000000000002</v>
      </c>
      <c r="H26">
        <v>0</v>
      </c>
      <c r="I26">
        <v>0</v>
      </c>
      <c r="K26">
        <v>9</v>
      </c>
    </row>
    <row r="27" spans="1:11">
      <c r="A27" t="s">
        <v>174</v>
      </c>
      <c r="B27">
        <v>3</v>
      </c>
      <c r="C27">
        <v>1</v>
      </c>
      <c r="D27" t="s">
        <v>182</v>
      </c>
      <c r="E27">
        <v>301</v>
      </c>
      <c r="F27" t="s">
        <v>110</v>
      </c>
      <c r="G27">
        <v>4.7149999999999999</v>
      </c>
      <c r="H27">
        <v>14.6</v>
      </c>
      <c r="I27">
        <v>82.3</v>
      </c>
      <c r="K27">
        <v>13</v>
      </c>
    </row>
    <row r="28" spans="1:11">
      <c r="A28" t="s">
        <v>175</v>
      </c>
      <c r="B28">
        <v>3</v>
      </c>
      <c r="C28">
        <v>2</v>
      </c>
      <c r="D28" t="s">
        <v>182</v>
      </c>
      <c r="E28">
        <v>301</v>
      </c>
      <c r="F28" t="s">
        <v>110</v>
      </c>
      <c r="G28">
        <v>4.3550000000000004</v>
      </c>
      <c r="H28">
        <v>14.5</v>
      </c>
      <c r="I28">
        <v>84.4</v>
      </c>
      <c r="K28">
        <v>14</v>
      </c>
    </row>
    <row r="29" spans="1:11">
      <c r="A29" t="s">
        <v>176</v>
      </c>
      <c r="B29">
        <v>3</v>
      </c>
      <c r="C29">
        <v>3</v>
      </c>
      <c r="D29" t="s">
        <v>182</v>
      </c>
      <c r="E29">
        <v>301</v>
      </c>
      <c r="F29" t="s">
        <v>109</v>
      </c>
      <c r="G29">
        <v>4.7450000000000001</v>
      </c>
      <c r="H29">
        <v>14.9</v>
      </c>
      <c r="I29">
        <v>82.4</v>
      </c>
      <c r="K29">
        <v>15</v>
      </c>
    </row>
    <row r="30" spans="1:11">
      <c r="A30" t="s">
        <v>177</v>
      </c>
      <c r="B30">
        <v>3</v>
      </c>
      <c r="C30">
        <v>4</v>
      </c>
      <c r="D30" t="s">
        <v>182</v>
      </c>
      <c r="E30">
        <v>301</v>
      </c>
      <c r="F30" t="s">
        <v>109</v>
      </c>
      <c r="G30">
        <v>4.915</v>
      </c>
      <c r="H30">
        <v>14.2</v>
      </c>
      <c r="I30">
        <v>82.7</v>
      </c>
      <c r="K30">
        <v>16</v>
      </c>
    </row>
    <row r="31" spans="1:11">
      <c r="A31" t="s">
        <v>178</v>
      </c>
      <c r="B31">
        <v>4</v>
      </c>
      <c r="C31">
        <v>1</v>
      </c>
      <c r="D31" t="s">
        <v>182</v>
      </c>
      <c r="E31">
        <v>403</v>
      </c>
      <c r="F31" t="s">
        <v>110</v>
      </c>
      <c r="G31">
        <v>3.3450000000000002</v>
      </c>
      <c r="H31">
        <v>0</v>
      </c>
      <c r="I31">
        <v>0</v>
      </c>
      <c r="K31">
        <v>8</v>
      </c>
    </row>
    <row r="32" spans="1:11">
      <c r="A32" t="s">
        <v>179</v>
      </c>
      <c r="B32">
        <v>4</v>
      </c>
      <c r="C32">
        <v>2</v>
      </c>
      <c r="D32" t="s">
        <v>182</v>
      </c>
      <c r="E32">
        <v>403</v>
      </c>
      <c r="F32" t="s">
        <v>110</v>
      </c>
      <c r="G32">
        <v>3.01</v>
      </c>
      <c r="H32">
        <v>0</v>
      </c>
      <c r="I32">
        <v>0</v>
      </c>
      <c r="K32">
        <v>7</v>
      </c>
    </row>
    <row r="33" spans="1:11">
      <c r="A33" t="s">
        <v>180</v>
      </c>
      <c r="B33">
        <v>4</v>
      </c>
      <c r="C33">
        <v>3</v>
      </c>
      <c r="D33" t="s">
        <v>182</v>
      </c>
      <c r="E33">
        <v>403</v>
      </c>
      <c r="F33" t="s">
        <v>109</v>
      </c>
      <c r="G33">
        <v>3.7149999999999999</v>
      </c>
      <c r="H33">
        <v>0</v>
      </c>
      <c r="I33">
        <v>0</v>
      </c>
      <c r="K33">
        <v>6</v>
      </c>
    </row>
    <row r="34" spans="1:11">
      <c r="A34" t="s">
        <v>181</v>
      </c>
      <c r="B34">
        <v>4</v>
      </c>
      <c r="C34">
        <v>4</v>
      </c>
      <c r="D34" t="s">
        <v>182</v>
      </c>
      <c r="E34">
        <v>403</v>
      </c>
      <c r="F34" t="s">
        <v>109</v>
      </c>
      <c r="G34">
        <v>3.5449999999999999</v>
      </c>
      <c r="H34">
        <v>0</v>
      </c>
      <c r="I34">
        <v>0</v>
      </c>
      <c r="K34">
        <v>5</v>
      </c>
    </row>
    <row r="35" spans="1:11">
      <c r="A35" t="s">
        <v>183</v>
      </c>
      <c r="B35">
        <v>1</v>
      </c>
      <c r="C35">
        <v>1</v>
      </c>
      <c r="D35" t="s">
        <v>201</v>
      </c>
      <c r="E35">
        <v>102</v>
      </c>
      <c r="F35" t="s">
        <v>110</v>
      </c>
      <c r="G35">
        <v>3.95</v>
      </c>
      <c r="H35">
        <v>16.3</v>
      </c>
      <c r="I35">
        <v>71.400000000000006</v>
      </c>
      <c r="K35">
        <v>1</v>
      </c>
    </row>
    <row r="36" spans="1:11">
      <c r="A36" t="s">
        <v>184</v>
      </c>
      <c r="B36">
        <v>1</v>
      </c>
      <c r="C36">
        <v>2</v>
      </c>
      <c r="D36" t="s">
        <v>201</v>
      </c>
      <c r="E36">
        <v>102</v>
      </c>
      <c r="F36" t="s">
        <v>110</v>
      </c>
      <c r="G36">
        <v>4.165</v>
      </c>
      <c r="H36">
        <v>16.899999999999999</v>
      </c>
      <c r="I36">
        <v>67.2</v>
      </c>
      <c r="K36">
        <v>2</v>
      </c>
    </row>
    <row r="37" spans="1:11">
      <c r="A37" t="s">
        <v>185</v>
      </c>
      <c r="B37">
        <v>1</v>
      </c>
      <c r="C37">
        <v>3</v>
      </c>
      <c r="D37" t="s">
        <v>201</v>
      </c>
      <c r="E37">
        <v>102</v>
      </c>
      <c r="F37" t="s">
        <v>109</v>
      </c>
      <c r="G37">
        <v>5.3449999999999998</v>
      </c>
      <c r="H37">
        <v>17.8</v>
      </c>
      <c r="I37">
        <v>63.2</v>
      </c>
      <c r="K37">
        <v>3</v>
      </c>
    </row>
    <row r="38" spans="1:11">
      <c r="A38" t="s">
        <v>186</v>
      </c>
      <c r="B38">
        <v>1</v>
      </c>
      <c r="C38">
        <v>4</v>
      </c>
      <c r="D38" t="s">
        <v>201</v>
      </c>
      <c r="E38">
        <v>102</v>
      </c>
      <c r="F38" t="s">
        <v>109</v>
      </c>
      <c r="G38">
        <v>5.21</v>
      </c>
      <c r="H38">
        <v>15.5</v>
      </c>
      <c r="I38">
        <v>58.4</v>
      </c>
      <c r="K38">
        <v>4</v>
      </c>
    </row>
    <row r="39" spans="1:11">
      <c r="A39" t="s">
        <v>187</v>
      </c>
      <c r="B39">
        <v>2</v>
      </c>
      <c r="C39">
        <v>1</v>
      </c>
      <c r="D39" t="s">
        <v>201</v>
      </c>
      <c r="E39">
        <v>201</v>
      </c>
      <c r="F39" t="s">
        <v>110</v>
      </c>
      <c r="G39">
        <v>3.9449999999999998</v>
      </c>
      <c r="H39">
        <v>16</v>
      </c>
      <c r="I39">
        <v>69.2</v>
      </c>
      <c r="K39">
        <v>8</v>
      </c>
    </row>
    <row r="40" spans="1:11">
      <c r="A40" t="s">
        <v>188</v>
      </c>
      <c r="B40">
        <v>2</v>
      </c>
      <c r="C40">
        <v>2</v>
      </c>
      <c r="D40" t="s">
        <v>201</v>
      </c>
      <c r="E40">
        <v>201</v>
      </c>
      <c r="F40" t="s">
        <v>110</v>
      </c>
      <c r="G40">
        <v>4.1100000000000003</v>
      </c>
      <c r="H40">
        <v>16.600000000000001</v>
      </c>
      <c r="I40">
        <v>61</v>
      </c>
      <c r="K40">
        <v>7</v>
      </c>
    </row>
    <row r="41" spans="1:11">
      <c r="A41" t="s">
        <v>189</v>
      </c>
      <c r="B41">
        <v>2</v>
      </c>
      <c r="C41">
        <v>3</v>
      </c>
      <c r="D41" t="s">
        <v>201</v>
      </c>
      <c r="E41">
        <v>201</v>
      </c>
      <c r="F41" t="s">
        <v>109</v>
      </c>
      <c r="G41">
        <v>4.335</v>
      </c>
      <c r="H41">
        <v>16.600000000000001</v>
      </c>
      <c r="I41">
        <v>62.9</v>
      </c>
      <c r="K41">
        <v>6</v>
      </c>
    </row>
    <row r="42" spans="1:11">
      <c r="A42" t="s">
        <v>190</v>
      </c>
      <c r="B42">
        <v>2</v>
      </c>
      <c r="C42">
        <v>4</v>
      </c>
      <c r="D42" t="s">
        <v>201</v>
      </c>
      <c r="E42">
        <v>201</v>
      </c>
      <c r="F42" t="s">
        <v>109</v>
      </c>
      <c r="G42">
        <v>4.5999999999999996</v>
      </c>
      <c r="H42">
        <v>16.7</v>
      </c>
      <c r="I42">
        <v>61.9</v>
      </c>
      <c r="K42">
        <v>5</v>
      </c>
    </row>
    <row r="43" spans="1:11">
      <c r="A43" t="s">
        <v>191</v>
      </c>
      <c r="B43">
        <v>3</v>
      </c>
      <c r="C43">
        <v>1</v>
      </c>
      <c r="D43" t="s">
        <v>201</v>
      </c>
      <c r="E43">
        <v>303</v>
      </c>
      <c r="F43" t="s">
        <v>110</v>
      </c>
      <c r="G43">
        <v>3.33</v>
      </c>
      <c r="H43">
        <v>18.600000000000001</v>
      </c>
      <c r="I43">
        <v>59.8</v>
      </c>
      <c r="K43">
        <v>9</v>
      </c>
    </row>
    <row r="44" spans="1:11">
      <c r="A44" t="s">
        <v>192</v>
      </c>
      <c r="B44">
        <v>3</v>
      </c>
      <c r="C44">
        <v>2</v>
      </c>
      <c r="D44" t="s">
        <v>201</v>
      </c>
      <c r="E44">
        <v>303</v>
      </c>
      <c r="F44" t="s">
        <v>110</v>
      </c>
      <c r="G44">
        <v>3.78</v>
      </c>
      <c r="H44">
        <v>16.600000000000001</v>
      </c>
      <c r="I44">
        <v>64.900000000000006</v>
      </c>
      <c r="K44">
        <v>10</v>
      </c>
    </row>
    <row r="45" spans="1:11">
      <c r="A45" t="s">
        <v>193</v>
      </c>
      <c r="B45">
        <v>3</v>
      </c>
      <c r="C45">
        <v>3</v>
      </c>
      <c r="D45" t="s">
        <v>201</v>
      </c>
      <c r="E45">
        <v>303</v>
      </c>
      <c r="F45" t="s">
        <v>109</v>
      </c>
      <c r="G45">
        <v>3.24</v>
      </c>
      <c r="H45">
        <v>0</v>
      </c>
      <c r="I45">
        <v>0</v>
      </c>
      <c r="J45" t="s">
        <v>199</v>
      </c>
      <c r="K45">
        <v>11</v>
      </c>
    </row>
    <row r="46" spans="1:11">
      <c r="A46" t="s">
        <v>194</v>
      </c>
      <c r="B46">
        <v>3</v>
      </c>
      <c r="C46">
        <v>4</v>
      </c>
      <c r="D46" t="s">
        <v>201</v>
      </c>
      <c r="E46">
        <v>303</v>
      </c>
      <c r="F46" t="s">
        <v>109</v>
      </c>
      <c r="G46">
        <v>3.37</v>
      </c>
      <c r="H46">
        <v>18.100000000000001</v>
      </c>
      <c r="I46">
        <v>68.7</v>
      </c>
      <c r="J46" t="s">
        <v>200</v>
      </c>
      <c r="K46">
        <v>12</v>
      </c>
    </row>
    <row r="47" spans="1:11">
      <c r="A47" t="s">
        <v>195</v>
      </c>
      <c r="B47">
        <v>4</v>
      </c>
      <c r="C47">
        <v>1</v>
      </c>
      <c r="D47" t="s">
        <v>201</v>
      </c>
      <c r="E47">
        <v>402</v>
      </c>
      <c r="F47" t="s">
        <v>110</v>
      </c>
      <c r="G47">
        <v>5.1550000000000002</v>
      </c>
      <c r="H47">
        <v>19.7</v>
      </c>
      <c r="I47">
        <v>65.099999999999994</v>
      </c>
      <c r="K47">
        <v>16</v>
      </c>
    </row>
    <row r="48" spans="1:11">
      <c r="A48" t="s">
        <v>196</v>
      </c>
      <c r="B48">
        <v>4</v>
      </c>
      <c r="C48">
        <v>2</v>
      </c>
      <c r="D48" t="s">
        <v>201</v>
      </c>
      <c r="E48">
        <v>402</v>
      </c>
      <c r="F48" t="s">
        <v>110</v>
      </c>
      <c r="G48">
        <v>5.2850000000000001</v>
      </c>
      <c r="H48">
        <v>16.899999999999999</v>
      </c>
      <c r="I48">
        <v>66.5</v>
      </c>
      <c r="K48">
        <v>15</v>
      </c>
    </row>
    <row r="49" spans="1:11">
      <c r="A49" t="s">
        <v>197</v>
      </c>
      <c r="B49">
        <v>4</v>
      </c>
      <c r="C49">
        <v>3</v>
      </c>
      <c r="D49" t="s">
        <v>201</v>
      </c>
      <c r="E49">
        <v>402</v>
      </c>
      <c r="F49" t="s">
        <v>109</v>
      </c>
      <c r="G49">
        <v>5.5650000000000004</v>
      </c>
      <c r="H49">
        <v>17.8</v>
      </c>
      <c r="I49">
        <v>66.599999999999994</v>
      </c>
      <c r="K49">
        <v>14</v>
      </c>
    </row>
    <row r="50" spans="1:11">
      <c r="A50" t="s">
        <v>198</v>
      </c>
      <c r="B50">
        <v>4</v>
      </c>
      <c r="C50">
        <v>4</v>
      </c>
      <c r="D50" t="s">
        <v>201</v>
      </c>
      <c r="E50">
        <v>402</v>
      </c>
      <c r="F50" t="s">
        <v>109</v>
      </c>
      <c r="G50">
        <v>5.415</v>
      </c>
      <c r="H50">
        <v>16.8</v>
      </c>
      <c r="I50">
        <v>67.3</v>
      </c>
      <c r="K50">
        <v>13</v>
      </c>
    </row>
  </sheetData>
  <sortState ref="A3:K18">
    <sortCondition ref="B3:B18"/>
  </sortState>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D14" sqref="D14"/>
    </sheetView>
  </sheetViews>
  <sheetFormatPr baseColWidth="10" defaultColWidth="8.83203125" defaultRowHeight="14" x14ac:dyDescent="0"/>
  <cols>
    <col min="1" max="1" width="31.5" bestFit="1" customWidth="1"/>
    <col min="2" max="2" width="12.6640625" style="6" bestFit="1" customWidth="1"/>
    <col min="3" max="3" width="11.83203125" bestFit="1" customWidth="1"/>
    <col min="4" max="4" width="12.6640625" bestFit="1" customWidth="1"/>
    <col min="5" max="5" width="11.83203125" bestFit="1" customWidth="1"/>
    <col min="7" max="7" width="15" bestFit="1" customWidth="1"/>
    <col min="8" max="8" width="12.6640625" bestFit="1" customWidth="1"/>
    <col min="9" max="10" width="11.83203125" bestFit="1" customWidth="1"/>
    <col min="11" max="11" width="12.6640625" bestFit="1" customWidth="1"/>
    <col min="12" max="13" width="11.83203125" bestFit="1" customWidth="1"/>
  </cols>
  <sheetData>
    <row r="1" spans="1:3" ht="18">
      <c r="A1" s="20" t="s">
        <v>242</v>
      </c>
      <c r="B1" s="21">
        <v>2023</v>
      </c>
      <c r="C1" s="5"/>
    </row>
    <row r="2" spans="1:3" ht="18">
      <c r="A2" s="20" t="s">
        <v>243</v>
      </c>
      <c r="B2" s="21"/>
      <c r="C2" s="5"/>
    </row>
    <row r="3" spans="1:3" ht="18">
      <c r="A3" s="22"/>
      <c r="B3" s="21"/>
      <c r="C3" s="5"/>
    </row>
    <row r="4" spans="1:3" ht="18">
      <c r="A4" s="23" t="s">
        <v>244</v>
      </c>
      <c r="B4" s="23" t="s">
        <v>245</v>
      </c>
      <c r="C4" s="5"/>
    </row>
    <row r="5" spans="1:3" ht="18">
      <c r="A5" s="20" t="s">
        <v>110</v>
      </c>
      <c r="B5" s="20">
        <v>13.98</v>
      </c>
      <c r="C5" s="5"/>
    </row>
    <row r="6" spans="1:3" ht="18">
      <c r="A6" s="20" t="s">
        <v>109</v>
      </c>
      <c r="B6" s="20">
        <v>14.17</v>
      </c>
      <c r="C6" s="5"/>
    </row>
    <row r="7" spans="1:3" ht="18">
      <c r="A7" s="20"/>
      <c r="B7" s="20"/>
      <c r="C7" s="5"/>
    </row>
    <row r="8" spans="1:3" ht="15">
      <c r="A8" s="20" t="s">
        <v>246</v>
      </c>
      <c r="B8" s="20" t="s">
        <v>245</v>
      </c>
    </row>
    <row r="9" spans="1:3" ht="15">
      <c r="A9" s="20" t="s">
        <v>110</v>
      </c>
      <c r="B9" s="20">
        <v>20.39</v>
      </c>
    </row>
    <row r="10" spans="1:3" ht="15">
      <c r="A10" s="20" t="s">
        <v>109</v>
      </c>
      <c r="B10" s="20">
        <v>20.39</v>
      </c>
    </row>
    <row r="11" spans="1:3" ht="18">
      <c r="A11" s="20"/>
      <c r="B11" s="21"/>
      <c r="C11" s="5"/>
    </row>
    <row r="12" spans="1:3" ht="18">
      <c r="A12" s="20" t="s">
        <v>247</v>
      </c>
      <c r="B12" s="21" t="s">
        <v>248</v>
      </c>
      <c r="C12" s="5"/>
    </row>
    <row r="13" spans="1:3" ht="18">
      <c r="A13" s="20" t="s">
        <v>110</v>
      </c>
      <c r="B13" s="21">
        <v>44.92</v>
      </c>
      <c r="C13" s="5"/>
    </row>
    <row r="14" spans="1:3" ht="18">
      <c r="A14" s="20" t="s">
        <v>109</v>
      </c>
      <c r="B14" s="21">
        <v>42.95</v>
      </c>
      <c r="C14" s="5"/>
    </row>
    <row r="15" spans="1:3" ht="18">
      <c r="A15" s="20"/>
      <c r="B15" s="21"/>
      <c r="C15" s="5"/>
    </row>
    <row r="16" spans="1:3" ht="18">
      <c r="A16" s="20" t="s">
        <v>20</v>
      </c>
      <c r="B16" s="21"/>
      <c r="C16" s="5"/>
    </row>
    <row r="17" spans="1:2" ht="15">
      <c r="A17" s="20" t="s">
        <v>62</v>
      </c>
      <c r="B17" s="21"/>
    </row>
    <row r="18" spans="1:2" ht="15">
      <c r="A18" s="20" t="s">
        <v>63</v>
      </c>
      <c r="B18" s="21"/>
    </row>
    <row r="19" spans="1:2" ht="15">
      <c r="A19" s="20" t="s">
        <v>64</v>
      </c>
      <c r="B19" s="21"/>
    </row>
    <row r="20" spans="1:2">
      <c r="A20" t="s">
        <v>65</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Protocol</vt:lpstr>
      <vt:lpstr>Weather</vt:lpstr>
      <vt:lpstr>Seeding Log</vt:lpstr>
      <vt:lpstr>Trial Comments 2023</vt:lpstr>
      <vt:lpstr>Applications</vt:lpstr>
      <vt:lpstr>Data Sheet</vt:lpstr>
      <vt:lpstr>Soil Sample Summary</vt:lpstr>
      <vt:lpstr>Yield</vt:lpstr>
      <vt:lpstr>Protein and Oil content</vt:lpstr>
      <vt:lpstr>2020 map</vt:lpstr>
      <vt:lpstr>2021 map</vt:lpstr>
      <vt:lpstr>2022 map</vt:lpstr>
      <vt:lpstr>2023 map</vt:lpstr>
      <vt:lpstr>2024 map</vt:lpstr>
      <vt:lpstr>2025 map</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Michelle Sander</cp:lastModifiedBy>
  <cp:lastPrinted>2023-05-05T21:05:27Z</cp:lastPrinted>
  <dcterms:created xsi:type="dcterms:W3CDTF">2020-02-27T20:34:04Z</dcterms:created>
  <dcterms:modified xsi:type="dcterms:W3CDTF">2023-12-22T15:55:43Z</dcterms:modified>
</cp:coreProperties>
</file>