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560" yWindow="560" windowWidth="25040" windowHeight="15500" tabRatio="859" firstSheet="5" activeTab="14"/>
  </bookViews>
  <sheets>
    <sheet name="Protocol" sheetId="1" r:id="rId1"/>
    <sheet name="Weather" sheetId="7" r:id="rId2"/>
    <sheet name="Seeding Log" sheetId="5" r:id="rId3"/>
    <sheet name="Trial Comments" sheetId="17" r:id="rId4"/>
    <sheet name="Year to Year Summary" sheetId="19" r:id="rId5"/>
    <sheet name="Applications" sheetId="6" r:id="rId6"/>
    <sheet name="Phyto Ratings" sheetId="12" r:id="rId7"/>
    <sheet name="Lodging" sheetId="18" r:id="rId8"/>
    <sheet name="Soil Samples" sheetId="8" r:id="rId9"/>
    <sheet name="Yield" sheetId="15" r:id="rId10"/>
    <sheet name="Protein" sheetId="14" r:id="rId11"/>
    <sheet name="Oil Content" sheetId="13" r:id="rId12"/>
    <sheet name="2020 map" sheetId="2" r:id="rId13"/>
    <sheet name="2021 map" sheetId="3" r:id="rId14"/>
    <sheet name="2022 map" sheetId="4" r:id="rId15"/>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 i="13" l="1"/>
  <c r="G5" i="13"/>
  <c r="G8" i="13"/>
  <c r="F6" i="14"/>
  <c r="F5" i="14"/>
  <c r="F8" i="14"/>
  <c r="C13" i="13"/>
  <c r="C13" i="14"/>
  <c r="H5" i="13"/>
  <c r="H6" i="13"/>
  <c r="G6" i="14"/>
  <c r="G5" i="14"/>
  <c r="P7" i="15"/>
  <c r="S7" i="15"/>
  <c r="T7" i="15"/>
  <c r="P6" i="15"/>
  <c r="S6" i="15"/>
  <c r="T6" i="15"/>
  <c r="P4" i="15"/>
  <c r="S4" i="15"/>
  <c r="T4" i="15"/>
  <c r="Q2" i="15"/>
  <c r="R2" i="15"/>
  <c r="Q3" i="15"/>
  <c r="R3" i="15"/>
  <c r="Q4" i="15"/>
  <c r="R4" i="15"/>
  <c r="Q5" i="15"/>
  <c r="R5" i="15"/>
  <c r="P5" i="15"/>
  <c r="S5" i="15"/>
  <c r="T5" i="15"/>
  <c r="P3" i="15"/>
  <c r="S3" i="15"/>
  <c r="T3" i="15"/>
  <c r="P2" i="15"/>
  <c r="S2" i="15"/>
  <c r="T2" i="15"/>
  <c r="F185" i="7"/>
  <c r="I181" i="7"/>
  <c r="G181" i="7"/>
  <c r="D181" i="7"/>
  <c r="C181" i="7"/>
  <c r="I180" i="7"/>
  <c r="G180" i="7"/>
  <c r="D180" i="7"/>
  <c r="C180" i="7"/>
  <c r="I179" i="7"/>
  <c r="G179" i="7"/>
  <c r="D179" i="7"/>
  <c r="C179" i="7"/>
  <c r="I178" i="7"/>
  <c r="G178" i="7"/>
  <c r="D178" i="7"/>
  <c r="C178" i="7"/>
  <c r="I177" i="7"/>
  <c r="G177" i="7"/>
  <c r="D177" i="7"/>
  <c r="C177" i="7"/>
  <c r="I176" i="7"/>
  <c r="G176" i="7"/>
  <c r="D176" i="7"/>
  <c r="C176" i="7"/>
  <c r="I175" i="7"/>
  <c r="G175" i="7"/>
  <c r="D175" i="7"/>
  <c r="C175" i="7"/>
  <c r="I174" i="7"/>
  <c r="G174" i="7"/>
  <c r="D174" i="7"/>
  <c r="C174" i="7"/>
  <c r="I173" i="7"/>
  <c r="G173" i="7"/>
  <c r="D173" i="7"/>
  <c r="C173" i="7"/>
  <c r="I17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H172" i="7"/>
  <c r="D172" i="7"/>
  <c r="C172" i="7"/>
  <c r="I171" i="7"/>
  <c r="D171" i="7"/>
  <c r="C171" i="7"/>
  <c r="I170" i="7"/>
  <c r="D170" i="7"/>
  <c r="C170" i="7"/>
  <c r="I169" i="7"/>
  <c r="D169" i="7"/>
  <c r="C169" i="7"/>
  <c r="I168" i="7"/>
  <c r="D168" i="7"/>
  <c r="C168" i="7"/>
  <c r="I167" i="7"/>
  <c r="D167" i="7"/>
  <c r="C167" i="7"/>
  <c r="I166" i="7"/>
  <c r="D166" i="7"/>
  <c r="C166" i="7"/>
  <c r="I165" i="7"/>
  <c r="D165" i="7"/>
  <c r="C165" i="7"/>
  <c r="I164" i="7"/>
  <c r="D164" i="7"/>
  <c r="C164" i="7"/>
  <c r="I163" i="7"/>
  <c r="D163" i="7"/>
  <c r="C163" i="7"/>
  <c r="I162" i="7"/>
  <c r="D162" i="7"/>
  <c r="C162" i="7"/>
  <c r="I161" i="7"/>
  <c r="D161" i="7"/>
  <c r="C161" i="7"/>
  <c r="I160" i="7"/>
  <c r="D160" i="7"/>
  <c r="C160" i="7"/>
  <c r="I159" i="7"/>
  <c r="D159" i="7"/>
  <c r="C159" i="7"/>
  <c r="I158" i="7"/>
  <c r="D158" i="7"/>
  <c r="C158" i="7"/>
  <c r="I157" i="7"/>
  <c r="D157" i="7"/>
  <c r="C157" i="7"/>
  <c r="I156" i="7"/>
  <c r="D156" i="7"/>
  <c r="C156" i="7"/>
  <c r="I155" i="7"/>
  <c r="D155" i="7"/>
  <c r="C155" i="7"/>
  <c r="I154" i="7"/>
  <c r="D154" i="7"/>
  <c r="C154" i="7"/>
  <c r="I153" i="7"/>
  <c r="D153" i="7"/>
  <c r="C153" i="7"/>
  <c r="I152" i="7"/>
  <c r="D152" i="7"/>
  <c r="C152" i="7"/>
  <c r="I151" i="7"/>
  <c r="D151" i="7"/>
  <c r="C151" i="7"/>
  <c r="I150" i="7"/>
  <c r="D150" i="7"/>
  <c r="C150" i="7"/>
  <c r="I149" i="7"/>
  <c r="D149" i="7"/>
  <c r="C149" i="7"/>
  <c r="I148" i="7"/>
  <c r="D148" i="7"/>
  <c r="C148" i="7"/>
  <c r="I147" i="7"/>
  <c r="D147" i="7"/>
  <c r="C147" i="7"/>
  <c r="I146" i="7"/>
  <c r="D146" i="7"/>
  <c r="C146" i="7"/>
  <c r="I145" i="7"/>
  <c r="D145" i="7"/>
  <c r="C145" i="7"/>
  <c r="I144" i="7"/>
  <c r="D144" i="7"/>
  <c r="C144" i="7"/>
  <c r="I143" i="7"/>
  <c r="D143" i="7"/>
  <c r="C143" i="7"/>
  <c r="I142" i="7"/>
  <c r="G142" i="7"/>
  <c r="D142" i="7"/>
  <c r="C142" i="7"/>
  <c r="I141" i="7"/>
  <c r="G141" i="7"/>
  <c r="D141" i="7"/>
  <c r="C141" i="7"/>
  <c r="I140" i="7"/>
  <c r="G140" i="7"/>
  <c r="D140" i="7"/>
  <c r="C140" i="7"/>
  <c r="I139" i="7"/>
  <c r="G139" i="7"/>
  <c r="D139" i="7"/>
  <c r="C139" i="7"/>
  <c r="I138" i="7"/>
  <c r="G138" i="7"/>
  <c r="D138" i="7"/>
  <c r="C138" i="7"/>
  <c r="I137" i="7"/>
  <c r="G137" i="7"/>
  <c r="D137" i="7"/>
  <c r="C137" i="7"/>
  <c r="I136" i="7"/>
  <c r="G136" i="7"/>
  <c r="D136" i="7"/>
  <c r="C136" i="7"/>
  <c r="I135" i="7"/>
  <c r="G135" i="7"/>
  <c r="D135" i="7"/>
  <c r="C135" i="7"/>
  <c r="I134" i="7"/>
  <c r="G134" i="7"/>
  <c r="D134" i="7"/>
  <c r="C134" i="7"/>
  <c r="I133" i="7"/>
  <c r="G133" i="7"/>
  <c r="D133" i="7"/>
  <c r="C133" i="7"/>
  <c r="I132" i="7"/>
  <c r="G132" i="7"/>
  <c r="D132" i="7"/>
  <c r="C132" i="7"/>
  <c r="I131" i="7"/>
  <c r="G131" i="7"/>
  <c r="D131" i="7"/>
  <c r="C131" i="7"/>
  <c r="I130" i="7"/>
  <c r="G130" i="7"/>
  <c r="D130" i="7"/>
  <c r="C130" i="7"/>
  <c r="I129" i="7"/>
  <c r="G129" i="7"/>
  <c r="D129" i="7"/>
  <c r="C129" i="7"/>
  <c r="I128" i="7"/>
  <c r="G128" i="7"/>
  <c r="D128" i="7"/>
  <c r="C128" i="7"/>
  <c r="I127" i="7"/>
  <c r="G127" i="7"/>
  <c r="D127" i="7"/>
  <c r="C127" i="7"/>
  <c r="I126" i="7"/>
  <c r="G126" i="7"/>
  <c r="D126" i="7"/>
  <c r="C126" i="7"/>
  <c r="I125" i="7"/>
  <c r="G125" i="7"/>
  <c r="D125" i="7"/>
  <c r="C125" i="7"/>
  <c r="I124" i="7"/>
  <c r="G124" i="7"/>
  <c r="D124" i="7"/>
  <c r="C124" i="7"/>
  <c r="I123" i="7"/>
  <c r="G123" i="7"/>
  <c r="D123" i="7"/>
  <c r="C123" i="7"/>
  <c r="I122" i="7"/>
  <c r="G122" i="7"/>
  <c r="D122" i="7"/>
  <c r="C122" i="7"/>
  <c r="I121" i="7"/>
  <c r="G121" i="7"/>
  <c r="D121" i="7"/>
  <c r="C121" i="7"/>
  <c r="I120" i="7"/>
  <c r="G120" i="7"/>
  <c r="D120" i="7"/>
  <c r="C120" i="7"/>
  <c r="I119" i="7"/>
  <c r="G119" i="7"/>
  <c r="D119" i="7"/>
  <c r="C119" i="7"/>
  <c r="I118" i="7"/>
  <c r="G118" i="7"/>
  <c r="D118" i="7"/>
  <c r="C118" i="7"/>
  <c r="I117" i="7"/>
  <c r="G117" i="7"/>
  <c r="D117" i="7"/>
  <c r="C117" i="7"/>
  <c r="I116" i="7"/>
  <c r="G116" i="7"/>
  <c r="D116" i="7"/>
  <c r="C116" i="7"/>
  <c r="I115" i="7"/>
  <c r="G115" i="7"/>
  <c r="D115" i="7"/>
  <c r="C115" i="7"/>
  <c r="I114" i="7"/>
  <c r="G114" i="7"/>
  <c r="D114" i="7"/>
  <c r="C114" i="7"/>
  <c r="I113" i="7"/>
  <c r="G113" i="7"/>
  <c r="D113" i="7"/>
  <c r="C113" i="7"/>
  <c r="I112" i="7"/>
  <c r="G112" i="7"/>
  <c r="H142" i="7"/>
  <c r="D112" i="7"/>
  <c r="C112" i="7"/>
  <c r="I111" i="7"/>
  <c r="G111" i="7"/>
  <c r="D111" i="7"/>
  <c r="C111" i="7"/>
  <c r="I110" i="7"/>
  <c r="G110" i="7"/>
  <c r="D110" i="7"/>
  <c r="C110" i="7"/>
  <c r="I109" i="7"/>
  <c r="G109" i="7"/>
  <c r="D109" i="7"/>
  <c r="C109" i="7"/>
  <c r="I108" i="7"/>
  <c r="G108" i="7"/>
  <c r="D108" i="7"/>
  <c r="C108" i="7"/>
  <c r="I107" i="7"/>
  <c r="G107" i="7"/>
  <c r="D107" i="7"/>
  <c r="C107" i="7"/>
  <c r="I106" i="7"/>
  <c r="G106" i="7"/>
  <c r="D106" i="7"/>
  <c r="C106" i="7"/>
  <c r="I105" i="7"/>
  <c r="G105" i="7"/>
  <c r="D105" i="7"/>
  <c r="C105" i="7"/>
  <c r="I104" i="7"/>
  <c r="G104" i="7"/>
  <c r="D104" i="7"/>
  <c r="C104" i="7"/>
  <c r="I103" i="7"/>
  <c r="G103" i="7"/>
  <c r="D103" i="7"/>
  <c r="C103" i="7"/>
  <c r="I102" i="7"/>
  <c r="G102" i="7"/>
  <c r="D102" i="7"/>
  <c r="C102" i="7"/>
  <c r="I101" i="7"/>
  <c r="G101" i="7"/>
  <c r="D101" i="7"/>
  <c r="C101" i="7"/>
  <c r="I100" i="7"/>
  <c r="G100" i="7"/>
  <c r="D100" i="7"/>
  <c r="C100" i="7"/>
  <c r="I99" i="7"/>
  <c r="G99" i="7"/>
  <c r="D99" i="7"/>
  <c r="C99" i="7"/>
  <c r="I98" i="7"/>
  <c r="G98" i="7"/>
  <c r="D98" i="7"/>
  <c r="C98" i="7"/>
  <c r="I97" i="7"/>
  <c r="G97" i="7"/>
  <c r="D97" i="7"/>
  <c r="C97" i="7"/>
  <c r="I96" i="7"/>
  <c r="G96" i="7"/>
  <c r="D96" i="7"/>
  <c r="C96" i="7"/>
  <c r="I95" i="7"/>
  <c r="G95" i="7"/>
  <c r="D95" i="7"/>
  <c r="C95" i="7"/>
  <c r="I94" i="7"/>
  <c r="G94" i="7"/>
  <c r="D94" i="7"/>
  <c r="C94" i="7"/>
  <c r="I93" i="7"/>
  <c r="G93" i="7"/>
  <c r="D93" i="7"/>
  <c r="C93" i="7"/>
  <c r="I92" i="7"/>
  <c r="G92" i="7"/>
  <c r="D92" i="7"/>
  <c r="C92" i="7"/>
  <c r="I91" i="7"/>
  <c r="G91" i="7"/>
  <c r="D91" i="7"/>
  <c r="C91" i="7"/>
  <c r="I90" i="7"/>
  <c r="G90" i="7"/>
  <c r="D90" i="7"/>
  <c r="C90" i="7"/>
  <c r="I89" i="7"/>
  <c r="G89" i="7"/>
  <c r="D89" i="7"/>
  <c r="C89" i="7"/>
  <c r="I88" i="7"/>
  <c r="G88" i="7"/>
  <c r="D88" i="7"/>
  <c r="C88" i="7"/>
  <c r="I87" i="7"/>
  <c r="G87" i="7"/>
  <c r="D87" i="7"/>
  <c r="C87" i="7"/>
  <c r="I86" i="7"/>
  <c r="G86" i="7"/>
  <c r="D86" i="7"/>
  <c r="C86" i="7"/>
  <c r="I85" i="7"/>
  <c r="G85" i="7"/>
  <c r="D85" i="7"/>
  <c r="C85" i="7"/>
  <c r="I84" i="7"/>
  <c r="G84" i="7"/>
  <c r="D84" i="7"/>
  <c r="C84" i="7"/>
  <c r="I83" i="7"/>
  <c r="G83" i="7"/>
  <c r="D83" i="7"/>
  <c r="C83" i="7"/>
  <c r="I82" i="7"/>
  <c r="G82" i="7"/>
  <c r="D82" i="7"/>
  <c r="C82" i="7"/>
  <c r="I81" i="7"/>
  <c r="G81" i="7"/>
  <c r="H111" i="7"/>
  <c r="D81" i="7"/>
  <c r="C81" i="7"/>
  <c r="I80" i="7"/>
  <c r="G80" i="7"/>
  <c r="D80" i="7"/>
  <c r="C80" i="7"/>
  <c r="I79" i="7"/>
  <c r="G79" i="7"/>
  <c r="D79" i="7"/>
  <c r="C79" i="7"/>
  <c r="I78" i="7"/>
  <c r="G78" i="7"/>
  <c r="D78" i="7"/>
  <c r="C78" i="7"/>
  <c r="I77" i="7"/>
  <c r="G77" i="7"/>
  <c r="D77" i="7"/>
  <c r="C77" i="7"/>
  <c r="I76" i="7"/>
  <c r="G76" i="7"/>
  <c r="D76" i="7"/>
  <c r="C76" i="7"/>
  <c r="I75" i="7"/>
  <c r="G75" i="7"/>
  <c r="D75" i="7"/>
  <c r="C75" i="7"/>
  <c r="I74" i="7"/>
  <c r="G74" i="7"/>
  <c r="D74" i="7"/>
  <c r="C74" i="7"/>
  <c r="I73" i="7"/>
  <c r="G73" i="7"/>
  <c r="D73" i="7"/>
  <c r="C73" i="7"/>
  <c r="I72" i="7"/>
  <c r="G72" i="7"/>
  <c r="D72" i="7"/>
  <c r="C72" i="7"/>
  <c r="I71" i="7"/>
  <c r="G71" i="7"/>
  <c r="D71" i="7"/>
  <c r="C71" i="7"/>
  <c r="I70" i="7"/>
  <c r="G70" i="7"/>
  <c r="D70" i="7"/>
  <c r="C70" i="7"/>
  <c r="I69" i="7"/>
  <c r="G69" i="7"/>
  <c r="D69" i="7"/>
  <c r="C69" i="7"/>
  <c r="I68" i="7"/>
  <c r="G68" i="7"/>
  <c r="D68" i="7"/>
  <c r="C68" i="7"/>
  <c r="I67" i="7"/>
  <c r="G67" i="7"/>
  <c r="D67" i="7"/>
  <c r="C67" i="7"/>
  <c r="I66" i="7"/>
  <c r="G66" i="7"/>
  <c r="D66" i="7"/>
  <c r="C66" i="7"/>
  <c r="I65" i="7"/>
  <c r="G65" i="7"/>
  <c r="D65" i="7"/>
  <c r="C65" i="7"/>
  <c r="I64" i="7"/>
  <c r="G64" i="7"/>
  <c r="D64" i="7"/>
  <c r="C64" i="7"/>
  <c r="I63" i="7"/>
  <c r="G63" i="7"/>
  <c r="D63" i="7"/>
  <c r="C63" i="7"/>
  <c r="I62" i="7"/>
  <c r="G62" i="7"/>
  <c r="D62" i="7"/>
  <c r="C62" i="7"/>
  <c r="I61" i="7"/>
  <c r="G61" i="7"/>
  <c r="D61" i="7"/>
  <c r="C61" i="7"/>
  <c r="I60" i="7"/>
  <c r="G60" i="7"/>
  <c r="D60" i="7"/>
  <c r="C60" i="7"/>
  <c r="I59" i="7"/>
  <c r="G59" i="7"/>
  <c r="D59" i="7"/>
  <c r="C59" i="7"/>
  <c r="I58" i="7"/>
  <c r="G58" i="7"/>
  <c r="D58" i="7"/>
  <c r="C58" i="7"/>
  <c r="I57" i="7"/>
  <c r="G57" i="7"/>
  <c r="D57" i="7"/>
  <c r="C57" i="7"/>
  <c r="I56" i="7"/>
  <c r="G56" i="7"/>
  <c r="D56" i="7"/>
  <c r="C56" i="7"/>
  <c r="I55" i="7"/>
  <c r="G55" i="7"/>
  <c r="D55" i="7"/>
  <c r="C55" i="7"/>
  <c r="I54" i="7"/>
  <c r="G54" i="7"/>
  <c r="D54" i="7"/>
  <c r="C54" i="7"/>
  <c r="I53" i="7"/>
  <c r="G53" i="7"/>
  <c r="D53" i="7"/>
  <c r="C53" i="7"/>
  <c r="I52" i="7"/>
  <c r="G52" i="7"/>
  <c r="D52" i="7"/>
  <c r="C52" i="7"/>
  <c r="I51" i="7"/>
  <c r="G51" i="7"/>
  <c r="H80" i="7"/>
  <c r="D51" i="7"/>
  <c r="C51" i="7"/>
  <c r="I50" i="7"/>
  <c r="G50" i="7"/>
  <c r="D50" i="7"/>
  <c r="C50" i="7"/>
  <c r="I4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H49" i="7"/>
  <c r="D49" i="7"/>
  <c r="C49" i="7"/>
  <c r="I48" i="7"/>
  <c r="D48" i="7"/>
  <c r="C48" i="7"/>
  <c r="I47" i="7"/>
  <c r="D47" i="7"/>
  <c r="C47" i="7"/>
  <c r="I46" i="7"/>
  <c r="D46" i="7"/>
  <c r="C46" i="7"/>
  <c r="I45" i="7"/>
  <c r="D45" i="7"/>
  <c r="C45" i="7"/>
  <c r="I44" i="7"/>
  <c r="D44" i="7"/>
  <c r="C44" i="7"/>
  <c r="I43" i="7"/>
  <c r="D43" i="7"/>
  <c r="C43" i="7"/>
  <c r="I42" i="7"/>
  <c r="D42" i="7"/>
  <c r="C42" i="7"/>
  <c r="I41" i="7"/>
  <c r="D41" i="7"/>
  <c r="C41" i="7"/>
  <c r="I40" i="7"/>
  <c r="D40" i="7"/>
  <c r="C40" i="7"/>
  <c r="I39" i="7"/>
  <c r="D39" i="7"/>
  <c r="C39" i="7"/>
  <c r="I38" i="7"/>
  <c r="D38" i="7"/>
  <c r="C38" i="7"/>
  <c r="I37" i="7"/>
  <c r="D37" i="7"/>
  <c r="C37" i="7"/>
  <c r="I36" i="7"/>
  <c r="D36" i="7"/>
  <c r="C36" i="7"/>
  <c r="I35" i="7"/>
  <c r="D35" i="7"/>
  <c r="C35" i="7"/>
  <c r="I34" i="7"/>
  <c r="D34" i="7"/>
  <c r="C34" i="7"/>
  <c r="I33" i="7"/>
  <c r="D33" i="7"/>
  <c r="C33" i="7"/>
  <c r="I32" i="7"/>
  <c r="D32" i="7"/>
  <c r="C32" i="7"/>
  <c r="I31" i="7"/>
  <c r="D31" i="7"/>
  <c r="C31" i="7"/>
  <c r="I30" i="7"/>
  <c r="D30" i="7"/>
  <c r="C30" i="7"/>
  <c r="I29" i="7"/>
  <c r="D29" i="7"/>
  <c r="C29" i="7"/>
  <c r="I28" i="7"/>
  <c r="D28" i="7"/>
  <c r="C28" i="7"/>
  <c r="I27" i="7"/>
  <c r="D27" i="7"/>
  <c r="C27" i="7"/>
  <c r="I26" i="7"/>
  <c r="D26" i="7"/>
  <c r="C26" i="7"/>
  <c r="I25" i="7"/>
  <c r="D25" i="7"/>
  <c r="C25" i="7"/>
  <c r="I24" i="7"/>
  <c r="D24" i="7"/>
  <c r="C24" i="7"/>
  <c r="I23" i="7"/>
  <c r="D23" i="7"/>
  <c r="C23" i="7"/>
  <c r="I22" i="7"/>
  <c r="D22" i="7"/>
  <c r="C22" i="7"/>
  <c r="I21" i="7"/>
  <c r="D21" i="7"/>
  <c r="C21" i="7"/>
  <c r="I20" i="7"/>
  <c r="D20" i="7"/>
  <c r="C20" i="7"/>
  <c r="I19" i="7"/>
  <c r="G19" i="7"/>
  <c r="D19" i="7"/>
  <c r="C19" i="7"/>
  <c r="I18" i="7"/>
  <c r="G18" i="7"/>
  <c r="D18" i="7"/>
  <c r="C18" i="7"/>
  <c r="I17" i="7"/>
  <c r="G17" i="7"/>
  <c r="D17" i="7"/>
  <c r="C17" i="7"/>
  <c r="I16" i="7"/>
  <c r="G16" i="7"/>
  <c r="D16" i="7"/>
  <c r="C16" i="7"/>
  <c r="I15" i="7"/>
  <c r="G15" i="7"/>
  <c r="D15" i="7"/>
  <c r="C15" i="7"/>
  <c r="I14" i="7"/>
  <c r="G14" i="7"/>
  <c r="D14" i="7"/>
  <c r="C14" i="7"/>
  <c r="I13" i="7"/>
  <c r="G13" i="7"/>
  <c r="D13" i="7"/>
  <c r="C13" i="7"/>
  <c r="I12" i="7"/>
  <c r="G12" i="7"/>
  <c r="D12" i="7"/>
  <c r="C12" i="7"/>
  <c r="I11" i="7"/>
  <c r="G11" i="7"/>
  <c r="D11" i="7"/>
  <c r="C11" i="7"/>
  <c r="I10" i="7"/>
  <c r="G10" i="7"/>
  <c r="D10" i="7"/>
  <c r="C10" i="7"/>
  <c r="I9" i="7"/>
  <c r="G9" i="7"/>
  <c r="D9" i="7"/>
  <c r="C9" i="7"/>
  <c r="I8" i="7"/>
  <c r="G8" i="7"/>
  <c r="D8" i="7"/>
  <c r="C8" i="7"/>
  <c r="I7" i="7"/>
  <c r="G7" i="7"/>
  <c r="H19" i="7"/>
  <c r="D7" i="7"/>
  <c r="C7" i="7"/>
  <c r="I6" i="7"/>
  <c r="G6" i="7"/>
  <c r="D6" i="7"/>
  <c r="C6" i="7"/>
  <c r="I5" i="7"/>
  <c r="G5" i="7"/>
  <c r="D5" i="7"/>
  <c r="C5" i="7"/>
  <c r="I4" i="7"/>
  <c r="G4" i="7"/>
  <c r="G185" i="7"/>
  <c r="D4" i="7"/>
  <c r="C4" i="7"/>
</calcChain>
</file>

<file path=xl/sharedStrings.xml><?xml version="1.0" encoding="utf-8"?>
<sst xmlns="http://schemas.openxmlformats.org/spreadsheetml/2006/main" count="537" uniqueCount="244">
  <si>
    <t>Canola</t>
  </si>
  <si>
    <t>Oats</t>
  </si>
  <si>
    <t>2m</t>
  </si>
  <si>
    <t xml:space="preserve">Crop Aid Nutrition Field plan </t>
  </si>
  <si>
    <t>Barley</t>
  </si>
  <si>
    <t>10m</t>
  </si>
  <si>
    <t>6m</t>
  </si>
  <si>
    <t xml:space="preserve">Scenario 2 </t>
  </si>
  <si>
    <t xml:space="preserve">Canola </t>
  </si>
  <si>
    <t xml:space="preserve">*our plots are generally 2m wide so this will be a </t>
  </si>
  <si>
    <t xml:space="preserve">triple pass allowing for a few rows to be left </t>
  </si>
  <si>
    <t xml:space="preserve">on the outside and will have two yield </t>
  </si>
  <si>
    <t>data points for each plot so 8 yield data point</t>
  </si>
  <si>
    <t xml:space="preserve"> for each crop </t>
  </si>
  <si>
    <t xml:space="preserve">*with having barley plot as a 6m plot it allows </t>
  </si>
  <si>
    <t xml:space="preserve">for part of the plot to be taken as silage </t>
  </si>
  <si>
    <t>and the other part to still be combined for a yield</t>
  </si>
  <si>
    <t>year 2020</t>
  </si>
  <si>
    <t>Year 2021</t>
  </si>
  <si>
    <t>Year 2022</t>
  </si>
  <si>
    <t>SM AG RESEARCH LTD</t>
  </si>
  <si>
    <t>Date</t>
  </si>
  <si>
    <t>Spray Sheet for Trial:</t>
  </si>
  <si>
    <t>Applied By:</t>
  </si>
  <si>
    <t>Stephanie and Karen</t>
  </si>
  <si>
    <t>Application Timing</t>
  </si>
  <si>
    <t>Date and Time</t>
  </si>
  <si>
    <t>Air Temperature</t>
  </si>
  <si>
    <t>Wind Speed</t>
  </si>
  <si>
    <t>Wind Direction</t>
  </si>
  <si>
    <t xml:space="preserve">% Humidity </t>
  </si>
  <si>
    <t>% Cloud Cover</t>
  </si>
  <si>
    <t>slight 10</t>
  </si>
  <si>
    <t>Due Present</t>
  </si>
  <si>
    <t>no</t>
  </si>
  <si>
    <t>Soil Moisure</t>
  </si>
  <si>
    <t>good</t>
  </si>
  <si>
    <t>Soil Temperature</t>
  </si>
  <si>
    <t>Surface Condition</t>
  </si>
  <si>
    <t>Crop Stage</t>
  </si>
  <si>
    <t>Sprayer Information</t>
  </si>
  <si>
    <t>Sprayer Type</t>
  </si>
  <si>
    <t>Sprayer Width Size</t>
  </si>
  <si>
    <t>Sprayer Pressure</t>
  </si>
  <si>
    <t>40psi</t>
  </si>
  <si>
    <t>Nozzel Type</t>
  </si>
  <si>
    <t>John Deere</t>
  </si>
  <si>
    <t>Spray Volume</t>
  </si>
  <si>
    <t>Propellent</t>
  </si>
  <si>
    <t>Product Used and Rate</t>
  </si>
  <si>
    <t>Liberty 1.35l/ac</t>
  </si>
  <si>
    <t>Crop Aid</t>
  </si>
  <si>
    <t>PreBurn</t>
  </si>
  <si>
    <t>N</t>
  </si>
  <si>
    <t>Glyphosate 540 1.89l/ac</t>
  </si>
  <si>
    <t>good vol cereal weeds</t>
  </si>
  <si>
    <t>NA</t>
  </si>
  <si>
    <t>Hand boom</t>
  </si>
  <si>
    <t>3m</t>
  </si>
  <si>
    <t>2L</t>
  </si>
  <si>
    <t>C02</t>
  </si>
  <si>
    <t>Prestige A 0.13L/ac</t>
  </si>
  <si>
    <t>Prestige B 0.6L/ac</t>
  </si>
  <si>
    <t>Crop Aid React 1L/ac</t>
  </si>
  <si>
    <t>3-4lf cereals</t>
  </si>
  <si>
    <t>Notes: products mixed well together for application as well as clean out was easy to do no filmly residue on bottles or on the screens</t>
  </si>
  <si>
    <t>Phyto Evaluation</t>
  </si>
  <si>
    <t>100% = dead plant</t>
  </si>
  <si>
    <t>0%= healthy and happy</t>
  </si>
  <si>
    <t>Trial:</t>
  </si>
  <si>
    <t>Notes:</t>
  </si>
  <si>
    <t xml:space="preserve">Crop Aid </t>
  </si>
  <si>
    <t xml:space="preserve">phyto ratings based on a few days after application to make sure that plant is still healthy and happy with no phytotoxicity </t>
  </si>
  <si>
    <t>Crop Aid Plus 250ml/ac</t>
  </si>
  <si>
    <t>Seed Treating</t>
  </si>
  <si>
    <t>na</t>
  </si>
  <si>
    <t>Crop Aid Soil 100ml/bu</t>
  </si>
  <si>
    <t>ID</t>
  </si>
  <si>
    <t>% oil content</t>
  </si>
  <si>
    <t>Box 474</t>
  </si>
  <si>
    <t>St. Brieux SK S0K 3V0</t>
  </si>
  <si>
    <t>email sm.ag.research@gmail.com</t>
  </si>
  <si>
    <t>phone 306-920-8192</t>
  </si>
  <si>
    <t xml:space="preserve">SM AG RESEARCH LTD samples for % protein content analysis for Crop Aid </t>
  </si>
  <si>
    <t>SM AG RESEARCH LTD samples for % oil content analysis for Crop Aid</t>
  </si>
  <si>
    <t>Lodging Ratings</t>
  </si>
  <si>
    <t>Lodging was done on a 1-9 scale of 1 being standing straight up and 9 laying flat on the ground</t>
  </si>
  <si>
    <t>Seeding Log for Trial: ___________________________</t>
  </si>
  <si>
    <t>Company:</t>
  </si>
  <si>
    <t xml:space="preserve">GPS Coordinates: </t>
  </si>
  <si>
    <t>Protocol #:</t>
  </si>
  <si>
    <t>Land Location:</t>
  </si>
  <si>
    <t>Date Seeded:</t>
  </si>
  <si>
    <t>Previous Crop:</t>
  </si>
  <si>
    <t>Crop</t>
  </si>
  <si>
    <t>Variety</t>
  </si>
  <si>
    <t>Seeding Depth</t>
  </si>
  <si>
    <t>Seeding Rate</t>
  </si>
  <si>
    <t>LL 252</t>
  </si>
  <si>
    <t>7 lb/ac</t>
  </si>
  <si>
    <t>Fertilizer Blend</t>
  </si>
  <si>
    <t>Fertilizer Rate</t>
  </si>
  <si>
    <t>46-0-0</t>
  </si>
  <si>
    <t>13-16-10-10</t>
  </si>
  <si>
    <t>Soil Temp:</t>
  </si>
  <si>
    <t>Air Temp:</t>
  </si>
  <si>
    <t>Soil Moisture:</t>
  </si>
  <si>
    <t>Seeding</t>
  </si>
  <si>
    <t>INTERNATIONAL 620  </t>
  </si>
  <si>
    <t>Fabro Cone Drill</t>
  </si>
  <si>
    <t>40ft 8810 Bourgault</t>
  </si>
  <si>
    <t xml:space="preserve"> Equipment: </t>
  </si>
  <si>
    <t xml:space="preserve"> 8 Ft Press Seed Drill </t>
  </si>
  <si>
    <t>fert side/mid row</t>
  </si>
  <si>
    <t xml:space="preserve"> Midrow Banders Liquid Kit</t>
  </si>
  <si>
    <t>6 inch spacing</t>
  </si>
  <si>
    <t xml:space="preserve">9 inch spacing </t>
  </si>
  <si>
    <t>12 inch spacing</t>
  </si>
  <si>
    <t>Comments:</t>
  </si>
  <si>
    <t>3 year rotation</t>
  </si>
  <si>
    <t>latitude 52.585 and longitude 104.789</t>
  </si>
  <si>
    <t>SE 3 42 20 W2</t>
  </si>
  <si>
    <t>Austenson</t>
  </si>
  <si>
    <t>0.75 inch</t>
  </si>
  <si>
    <t>110 lb/ac midrow band</t>
  </si>
  <si>
    <t>150 lb/ac side band</t>
  </si>
  <si>
    <t>125lb/ac</t>
  </si>
  <si>
    <t>Herbicide</t>
  </si>
  <si>
    <t>Treated Samples</t>
  </si>
  <si>
    <t xml:space="preserve">Treated and untreated plots were applied same day and time </t>
  </si>
  <si>
    <t>oats, barley, canola</t>
  </si>
  <si>
    <t>Camden</t>
  </si>
  <si>
    <t>120lb/ac</t>
  </si>
  <si>
    <t>Date/Time</t>
  </si>
  <si>
    <t>Range</t>
  </si>
  <si>
    <t>Row</t>
  </si>
  <si>
    <t>Weight</t>
  </si>
  <si>
    <t>Moisture</t>
  </si>
  <si>
    <t>Test Weight</t>
  </si>
  <si>
    <t>Quick Note</t>
  </si>
  <si>
    <t>Harvest Sequence</t>
  </si>
  <si>
    <t>9/22/2021 9:48:41 AM</t>
  </si>
  <si>
    <t>9/22/2021 9:48:51 AM</t>
  </si>
  <si>
    <t>9/22/2021 9:49:53 AM</t>
  </si>
  <si>
    <t>9/22/2021 9:50:58 AM</t>
  </si>
  <si>
    <t>9/22/2021 9:55:28 AM</t>
  </si>
  <si>
    <t>9/22/2021 9:54:43 AM</t>
  </si>
  <si>
    <t>9/22/2021 9:52:56 AM</t>
  </si>
  <si>
    <t>9/22/2021 9:51:40 AM</t>
  </si>
  <si>
    <t>9/22/2021 9:56:23 AM</t>
  </si>
  <si>
    <t>9/22/2021 9:57:05 AM</t>
  </si>
  <si>
    <t>9/22/2021 9:57:16 AM</t>
  </si>
  <si>
    <t>9/22/2021 9:57:55 AM</t>
  </si>
  <si>
    <t>9/22/2021 10:02:30 AM</t>
  </si>
  <si>
    <t>9/22/2021 10:01:43 AM</t>
  </si>
  <si>
    <t>9/22/2021 10:01:33 AM</t>
  </si>
  <si>
    <t>9/22/2021 10:00:06 AM</t>
  </si>
  <si>
    <t>9/22/2021 10:02:51 AM</t>
  </si>
  <si>
    <t>9/22/2021 10:03:23 AM</t>
  </si>
  <si>
    <t>9/22/2021 10:03:32 AM</t>
  </si>
  <si>
    <t>9/22/2021 10:03:42 AM</t>
  </si>
  <si>
    <t>9/22/2021 10:06:51 AM</t>
  </si>
  <si>
    <t>9/22/2021 10:06:41 AM</t>
  </si>
  <si>
    <t>9/22/2021 10:06:32 AM</t>
  </si>
  <si>
    <t>9/22/2021 10:05:48 AM</t>
  </si>
  <si>
    <t>9/22/2021 10:07:00 AM</t>
  </si>
  <si>
    <t>9/22/2021 10:07:22 AM</t>
  </si>
  <si>
    <t>9/22/2021 10:07:48 AM</t>
  </si>
  <si>
    <t>9/22/2021 10:08:01 AM</t>
  </si>
  <si>
    <t>9/22/2021 10:09:26 AM</t>
  </si>
  <si>
    <t>9/22/2021 10:09:14 AM</t>
  </si>
  <si>
    <t>9/22/2021 10:08:43 AM</t>
  </si>
  <si>
    <t>9/22/2021 10:08:10 AM</t>
  </si>
  <si>
    <t>9/22/2021 10:10:13 AM</t>
  </si>
  <si>
    <t>9/22/2021 10:11:07 AM</t>
  </si>
  <si>
    <t>9/22/2021 10:13:24 AM</t>
  </si>
  <si>
    <t>9/22/2021 10:13:55 AM</t>
  </si>
  <si>
    <t>SM AG RESEARCH LTD WEATHER DATA 2021</t>
  </si>
  <si>
    <t>Temperature F</t>
  </si>
  <si>
    <t>TEMP C</t>
  </si>
  <si>
    <t>inches</t>
  </si>
  <si>
    <t>mm</t>
  </si>
  <si>
    <t>Max</t>
  </si>
  <si>
    <t>Min</t>
  </si>
  <si>
    <t>Precip</t>
  </si>
  <si>
    <t>precip</t>
  </si>
  <si>
    <t>April 15 2021</t>
  </si>
  <si>
    <t>April 16 2021</t>
  </si>
  <si>
    <t>April 17 2021</t>
  </si>
  <si>
    <t>Oct 1 2021</t>
  </si>
  <si>
    <t>Oct 2 2021</t>
  </si>
  <si>
    <t>Oct 3 2021</t>
  </si>
  <si>
    <t>Oct 4 2021</t>
  </si>
  <si>
    <t>Oct 5 2021</t>
  </si>
  <si>
    <t>Oct 6 2021</t>
  </si>
  <si>
    <t>Oct 7 2021</t>
  </si>
  <si>
    <t>Oct 8 2021</t>
  </si>
  <si>
    <t>Oct 9 2021</t>
  </si>
  <si>
    <t>Weather for SM AG RESEACH LTD DAVIS WEATHER STATION 52.558, -104.789</t>
  </si>
  <si>
    <t>Mid April to end of April The snow melt was early which ment for good for ground truthing and spring soil sampling. The rain fall amount for April was 76.2mm. Temperature was average for the month.</t>
  </si>
  <si>
    <t xml:space="preserve">May was cooler than the normal average for the time of year. As well there was little rain fall during the month of May during seeding, with the average rain fall for May 39mm and we received 28.702mm of rain in May. There was also a few inches of snow on May 21st and some freezing temperatures. There was good ground moisture at 0.5 inch to 1 inch. There was frost free days from May 24th to June 21st which the temperature went to -1 on June 21st which cause some leaf curl and leaf drop with some crops. The next frost period was til mid October. The average is 108 frost free days in our area is generally from May 24th to September 15th. </t>
  </si>
  <si>
    <t>June there was 33.528mm of rain for the month, very windy month which dried everything out even more and caused some stripping on the leaves of crops due to the soil blowing around.</t>
  </si>
  <si>
    <t xml:space="preserve">July was a very dry month which recieved only 1.524mm of rain for the month. It was very hot and dry with no thunderstorms for the season. July is generally the month where we get lot of rain and high humidity which leads to good disease trials but this year with the dry conditions no crop or weeds or disease ended up flurishing. </t>
  </si>
  <si>
    <t>August was the month we finally recieved any signifcant rain fall but it was too late for the crops. Rain fall recieved was 98.289mm but we har already started harvesting for the season. Two weeks earlier than on a normal year, but after the rain fall there was lots of regrowth in the plots so on a dry year we ended up desicatting to dry down the green material that was growing.</t>
  </si>
  <si>
    <t>Sepetmber we recieved 3.556mm which made it easy for harvesting as we could just keep going from one crop to another and September was all frost free days which led to us desicate everything for ease of harvest.</t>
  </si>
  <si>
    <t>October we finally had a killing frost mid month.</t>
  </si>
  <si>
    <t>Plot</t>
  </si>
  <si>
    <t>TRT</t>
  </si>
  <si>
    <t>UTC</t>
  </si>
  <si>
    <t>kg/ha</t>
  </si>
  <si>
    <t>bu/ac</t>
  </si>
  <si>
    <t>plots size</t>
  </si>
  <si>
    <t>m2</t>
  </si>
  <si>
    <t>oat conversion factor</t>
  </si>
  <si>
    <t>canola conversion factor</t>
  </si>
  <si>
    <t>barley conversion factor</t>
  </si>
  <si>
    <t>May 15th</t>
  </si>
  <si>
    <t>June 18th</t>
  </si>
  <si>
    <t>3km/hr 5km/hr</t>
  </si>
  <si>
    <t>12-18km</t>
  </si>
  <si>
    <t>dry</t>
  </si>
  <si>
    <t>3-4lf canola</t>
  </si>
  <si>
    <t>6lf canola</t>
  </si>
  <si>
    <t>SE</t>
  </si>
  <si>
    <t>8-14km</t>
  </si>
  <si>
    <t xml:space="preserve">July 1st </t>
  </si>
  <si>
    <t>June 2nd</t>
  </si>
  <si>
    <t>June 23rd</t>
  </si>
  <si>
    <t>July 7th</t>
  </si>
  <si>
    <t>July 21st</t>
  </si>
  <si>
    <t>most certainly some moisture condition stresses occuring in the plant, noticed crop height</t>
  </si>
  <si>
    <t>Sept 3rd</t>
  </si>
  <si>
    <t>Sept 17th</t>
  </si>
  <si>
    <t xml:space="preserve">Moisture </t>
  </si>
  <si>
    <t>Rep 1 Canola</t>
  </si>
  <si>
    <t>Treatment</t>
  </si>
  <si>
    <t>Rep 2 Canola</t>
  </si>
  <si>
    <t>Rep 3 Canola</t>
  </si>
  <si>
    <t>Rep 4 Canola</t>
  </si>
  <si>
    <t>% Protein</t>
  </si>
  <si>
    <t>Rep 1 Barley</t>
  </si>
  <si>
    <t>Rep 2 Barley</t>
  </si>
  <si>
    <t>Rep 3 Barley</t>
  </si>
  <si>
    <t>Rep 4 Barley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</si>
</sst>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4"/>
      <color theme="1"/>
      <name val="Calibri"/>
      <family val="2"/>
      <scheme val="minor"/>
    </font>
    <font>
      <sz val="11"/>
      <color rgb="FF000000"/>
      <name val="Calibri"/>
      <family val="2"/>
      <scheme val="minor"/>
    </font>
    <font>
      <b/>
      <sz val="14"/>
      <color theme="1"/>
      <name val="Calibri"/>
      <family val="2"/>
      <scheme val="minor"/>
    </font>
  </fonts>
  <fills count="2">
    <fill>
      <patternFill patternType="none"/>
    </fill>
    <fill>
      <patternFill patternType="gray125"/>
    </fill>
  </fills>
  <borders count="5">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1">
    <xf numFmtId="0" fontId="0" fillId="0" borderId="0"/>
  </cellStyleXfs>
  <cellXfs count="29">
    <xf numFmtId="0" fontId="0" fillId="0" borderId="0" xfId="0"/>
    <xf numFmtId="0" fontId="0" fillId="0" borderId="1" xfId="0" applyBorder="1"/>
    <xf numFmtId="0" fontId="0" fillId="0" borderId="2" xfId="0" applyBorder="1"/>
    <xf numFmtId="0" fontId="0" fillId="0" borderId="0" xfId="0"/>
    <xf numFmtId="0" fontId="1" fillId="0" borderId="0" xfId="0" applyFont="1"/>
    <xf numFmtId="0" fontId="0" fillId="0" borderId="3" xfId="0" applyBorder="1"/>
    <xf numFmtId="0" fontId="0" fillId="0" borderId="0" xfId="0" applyBorder="1"/>
    <xf numFmtId="0" fontId="2" fillId="0" borderId="0" xfId="0" applyFont="1"/>
    <xf numFmtId="164" fontId="2" fillId="0" borderId="0" xfId="0" applyNumberFormat="1" applyFont="1"/>
    <xf numFmtId="0" fontId="2" fillId="0" borderId="3" xfId="0" applyFont="1" applyBorder="1"/>
    <xf numFmtId="164" fontId="2" fillId="0" borderId="3" xfId="0" applyNumberFormat="1" applyFont="1" applyBorder="1"/>
    <xf numFmtId="164" fontId="0" fillId="0" borderId="0" xfId="0" applyNumberFormat="1"/>
    <xf numFmtId="0" fontId="3" fillId="0" borderId="0" xfId="0" applyFont="1"/>
    <xf numFmtId="0" fontId="1" fillId="0" borderId="1" xfId="0" applyFont="1" applyBorder="1"/>
    <xf numFmtId="0" fontId="1" fillId="0" borderId="4" xfId="0" applyFont="1" applyBorder="1"/>
    <xf numFmtId="0" fontId="1" fillId="0" borderId="2" xfId="0" applyFont="1" applyBorder="1"/>
    <xf numFmtId="0" fontId="3" fillId="0" borderId="3" xfId="0" applyFont="1" applyBorder="1"/>
    <xf numFmtId="0" fontId="0" fillId="0" borderId="0" xfId="0"/>
    <xf numFmtId="0" fontId="4" fillId="0" borderId="0" xfId="0" applyFont="1"/>
    <xf numFmtId="0" fontId="0" fillId="0" borderId="0" xfId="0"/>
    <xf numFmtId="0" fontId="0" fillId="0" borderId="0" xfId="0" applyFill="1"/>
    <xf numFmtId="16" fontId="0" fillId="0" borderId="0" xfId="0" applyNumberFormat="1"/>
    <xf numFmtId="16" fontId="0" fillId="0" borderId="3" xfId="0" applyNumberFormat="1" applyBorder="1"/>
    <xf numFmtId="2" fontId="2" fillId="0" borderId="3" xfId="0" applyNumberFormat="1" applyFont="1" applyBorder="1"/>
    <xf numFmtId="2" fontId="0" fillId="0" borderId="0" xfId="0" applyNumberFormat="1"/>
    <xf numFmtId="0" fontId="2" fillId="0" borderId="0" xfId="0" applyFont="1" applyBorder="1"/>
    <xf numFmtId="164" fontId="2" fillId="0" borderId="0" xfId="0" applyNumberFormat="1" applyFont="1" applyBorder="1"/>
    <xf numFmtId="2" fontId="0" fillId="0" borderId="0" xfId="0" applyNumberFormat="1" applyBorder="1"/>
    <xf numFmtId="2"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57151</xdr:colOff>
      <xdr:row>0</xdr:row>
      <xdr:rowOff>85724</xdr:rowOff>
    </xdr:from>
    <xdr:to>
      <xdr:col>12</xdr:col>
      <xdr:colOff>152401</xdr:colOff>
      <xdr:row>27</xdr:row>
      <xdr:rowOff>66675</xdr:rowOff>
    </xdr:to>
    <xdr:sp macro="" textlink="">
      <xdr:nvSpPr>
        <xdr:cNvPr id="2" name="TextBox 1">
          <a:extLst>
            <a:ext uri="{FF2B5EF4-FFF2-40B4-BE49-F238E27FC236}">
              <a16:creationId xmlns:a16="http://schemas.microsoft.com/office/drawing/2014/main" xmlns="" id="{66BDFB2B-EDC5-40F8-8631-7A03884F6C59}"/>
            </a:ext>
          </a:extLst>
        </xdr:cNvPr>
        <xdr:cNvSpPr txBox="1"/>
      </xdr:nvSpPr>
      <xdr:spPr>
        <a:xfrm>
          <a:off x="57151" y="85724"/>
          <a:ext cx="7410450" cy="5124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solidFill>
                <a:schemeClr val="dk1"/>
              </a:solidFill>
              <a:effectLst/>
              <a:latin typeface="+mn-lt"/>
              <a:ea typeface="+mn-ea"/>
              <a:cs typeface="+mn-cs"/>
            </a:rPr>
            <a:t>Crop Aid Rotational Trial 2020-2022 (year 2021)</a:t>
          </a:r>
          <a:endParaRPr lang="en-CA" sz="1100">
            <a:solidFill>
              <a:schemeClr val="dk1"/>
            </a:solidFill>
            <a:effectLst/>
            <a:latin typeface="+mn-lt"/>
            <a:ea typeface="+mn-ea"/>
            <a:cs typeface="+mn-cs"/>
          </a:endParaRPr>
        </a:p>
        <a:p>
          <a:r>
            <a:rPr lang="en-CA" sz="1100" b="1" u="none" strike="noStrike">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CA" sz="1100" b="1" u="sng">
              <a:solidFill>
                <a:schemeClr val="dk1"/>
              </a:solidFill>
              <a:effectLst/>
              <a:latin typeface="+mn-lt"/>
              <a:ea typeface="+mn-ea"/>
              <a:cs typeface="+mn-cs"/>
            </a:rPr>
            <a:t>For the conventional trials, the protocol is as follows:</a:t>
          </a:r>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The rates for our products are as follows:</a:t>
          </a:r>
        </a:p>
        <a:p>
          <a:pPr lvl="0"/>
          <a:r>
            <a:rPr lang="en-CA" sz="1100" b="1">
              <a:solidFill>
                <a:schemeClr val="dk1"/>
              </a:solidFill>
              <a:effectLst/>
              <a:latin typeface="+mn-lt"/>
              <a:ea typeface="+mn-ea"/>
              <a:cs typeface="+mn-cs"/>
            </a:rPr>
            <a:t>Crop Aid Seed Plus -100ml/bushel</a:t>
          </a:r>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Crop Aid Plus- . Applied in 2 passes of 250 ml/acre </a:t>
          </a:r>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Crop Aid React 4-3-6-10   - 1 L/acre</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a:t>
          </a:r>
        </a:p>
        <a:p>
          <a:pPr lvl="0"/>
          <a:r>
            <a:rPr lang="en-CA" sz="1100" b="1">
              <a:solidFill>
                <a:schemeClr val="dk1"/>
              </a:solidFill>
              <a:effectLst/>
              <a:latin typeface="+mn-lt"/>
              <a:ea typeface="+mn-ea"/>
              <a:cs typeface="+mn-cs"/>
            </a:rPr>
            <a:t>The Crop Aid Seed Plus can be applied any time prior to seeding. Our product can be mixed with seed fungicides and inoculants. Rate is 100ml/bushel of treated seed. Mix 1:0.5 Crop Aid Seed Plus with water and lightly mist seeds. Do not soak seeds. Seeds should not be 100% wet, only partially cove</a:t>
          </a:r>
          <a:r>
            <a:rPr lang="en-CA" sz="1100">
              <a:solidFill>
                <a:schemeClr val="dk1"/>
              </a:solidFill>
              <a:effectLst/>
              <a:latin typeface="+mn-lt"/>
              <a:ea typeface="+mn-ea"/>
              <a:cs typeface="+mn-cs"/>
            </a:rPr>
            <a:t>red.</a:t>
          </a:r>
        </a:p>
        <a:p>
          <a:r>
            <a:rPr lang="en-CA" sz="1100">
              <a:solidFill>
                <a:schemeClr val="dk1"/>
              </a:solidFill>
              <a:effectLst/>
              <a:latin typeface="+mn-lt"/>
              <a:ea typeface="+mn-ea"/>
              <a:cs typeface="+mn-cs"/>
            </a:rPr>
            <a:t>For the </a:t>
          </a:r>
          <a:r>
            <a:rPr lang="en-CA" sz="1100" b="1">
              <a:solidFill>
                <a:schemeClr val="dk1"/>
              </a:solidFill>
              <a:effectLst/>
              <a:latin typeface="+mn-lt"/>
              <a:ea typeface="+mn-ea"/>
              <a:cs typeface="+mn-cs"/>
            </a:rPr>
            <a:t>Canola </a:t>
          </a:r>
          <a:r>
            <a:rPr lang="en-CA" sz="1100">
              <a:solidFill>
                <a:schemeClr val="dk1"/>
              </a:solidFill>
              <a:effectLst/>
              <a:latin typeface="+mn-lt"/>
              <a:ea typeface="+mn-ea"/>
              <a:cs typeface="+mn-cs"/>
            </a:rPr>
            <a:t>on our plots we would want:</a:t>
          </a:r>
        </a:p>
        <a:p>
          <a:pPr lvl="0"/>
          <a:r>
            <a:rPr lang="en-CA" sz="1100">
              <a:solidFill>
                <a:schemeClr val="dk1"/>
              </a:solidFill>
              <a:effectLst/>
              <a:latin typeface="+mn-lt"/>
              <a:ea typeface="+mn-ea"/>
              <a:cs typeface="+mn-cs"/>
            </a:rPr>
            <a:t>The </a:t>
          </a:r>
          <a:r>
            <a:rPr lang="en-CA" sz="1100" b="1">
              <a:solidFill>
                <a:schemeClr val="dk1"/>
              </a:solidFill>
              <a:effectLst/>
              <a:latin typeface="+mn-lt"/>
              <a:ea typeface="+mn-ea"/>
              <a:cs typeface="+mn-cs"/>
            </a:rPr>
            <a:t>Crop Aid Plus </a:t>
          </a:r>
          <a:r>
            <a:rPr lang="en-CA" sz="1100">
              <a:solidFill>
                <a:schemeClr val="dk1"/>
              </a:solidFill>
              <a:effectLst/>
              <a:latin typeface="+mn-lt"/>
              <a:ea typeface="+mn-ea"/>
              <a:cs typeface="+mn-cs"/>
            </a:rPr>
            <a:t>can be tanked mixed with the glyphosate with the pre seed burn off. The r</a:t>
          </a:r>
          <a:r>
            <a:rPr lang="en-CA" sz="1100" b="1">
              <a:solidFill>
                <a:schemeClr val="dk1"/>
              </a:solidFill>
              <a:effectLst/>
              <a:latin typeface="+mn-lt"/>
              <a:ea typeface="+mn-ea"/>
              <a:cs typeface="+mn-cs"/>
            </a:rPr>
            <a:t>ate of this application is 250 ml/acre</a:t>
          </a:r>
          <a:r>
            <a:rPr lang="en-CA" sz="1100">
              <a:solidFill>
                <a:schemeClr val="dk1"/>
              </a:solidFill>
              <a:effectLst/>
              <a:latin typeface="+mn-lt"/>
              <a:ea typeface="+mn-ea"/>
              <a:cs typeface="+mn-cs"/>
            </a:rPr>
            <a:t>. When filling for pre burn the Crop Aid Soil goes in last. </a:t>
          </a:r>
        </a:p>
        <a:p>
          <a:pPr lvl="0"/>
          <a:r>
            <a:rPr lang="en-CA" sz="1100">
              <a:solidFill>
                <a:schemeClr val="dk1"/>
              </a:solidFill>
              <a:effectLst/>
              <a:latin typeface="+mn-lt"/>
              <a:ea typeface="+mn-ea"/>
              <a:cs typeface="+mn-cs"/>
            </a:rPr>
            <a:t> When you are going to do the in crop herbicide application on the </a:t>
          </a:r>
          <a:r>
            <a:rPr lang="en-CA" sz="1100" b="1">
              <a:solidFill>
                <a:schemeClr val="dk1"/>
              </a:solidFill>
              <a:effectLst/>
              <a:latin typeface="+mn-lt"/>
              <a:ea typeface="+mn-ea"/>
              <a:cs typeface="+mn-cs"/>
            </a:rPr>
            <a:t>Canola</a:t>
          </a:r>
          <a:r>
            <a:rPr lang="en-CA" sz="1100">
              <a:solidFill>
                <a:schemeClr val="dk1"/>
              </a:solidFill>
              <a:effectLst/>
              <a:latin typeface="+mn-lt"/>
              <a:ea typeface="+mn-ea"/>
              <a:cs typeface="+mn-cs"/>
            </a:rPr>
            <a:t> you can add the </a:t>
          </a:r>
          <a:r>
            <a:rPr lang="en-CA" sz="1100" b="1">
              <a:solidFill>
                <a:schemeClr val="dk1"/>
              </a:solidFill>
              <a:effectLst/>
              <a:latin typeface="+mn-lt"/>
              <a:ea typeface="+mn-ea"/>
              <a:cs typeface="+mn-cs"/>
            </a:rPr>
            <a:t>Crop Aid React 4-3-6-10(1 L/acre) and a 2nd application of the Crop Aid Plus (250 ml/acre).</a:t>
          </a:r>
          <a:r>
            <a:rPr lang="en-CA" sz="1100">
              <a:solidFill>
                <a:schemeClr val="dk1"/>
              </a:solidFill>
              <a:effectLst/>
              <a:latin typeface="+mn-lt"/>
              <a:ea typeface="+mn-ea"/>
              <a:cs typeface="+mn-cs"/>
            </a:rPr>
            <a:t> T</a:t>
          </a:r>
          <a:r>
            <a:rPr lang="en-CA" sz="1100" b="1">
              <a:solidFill>
                <a:schemeClr val="dk1"/>
              </a:solidFill>
              <a:effectLst/>
              <a:latin typeface="+mn-lt"/>
              <a:ea typeface="+mn-ea"/>
              <a:cs typeface="+mn-cs"/>
            </a:rPr>
            <a:t>iming would be when the canola is cabbaging and has pretty good ground cover. Generally fits in with the 2nd herbicide application on the canola.</a:t>
          </a:r>
          <a:r>
            <a:rPr lang="en-CA" sz="1100">
              <a:solidFill>
                <a:schemeClr val="dk1"/>
              </a:solidFill>
              <a:effectLst/>
              <a:latin typeface="+mn-lt"/>
              <a:ea typeface="+mn-ea"/>
              <a:cs typeface="+mn-cs"/>
            </a:rPr>
            <a:t> When filling the sprayer, the Crop Aid React 4-3-6-10 and Crop Aid Plus can be added at the end with the Crop Aid Plus added last.</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For the</a:t>
          </a:r>
          <a:r>
            <a:rPr lang="en-CA" sz="1100" b="1">
              <a:solidFill>
                <a:schemeClr val="dk1"/>
              </a:solidFill>
              <a:effectLst/>
              <a:latin typeface="+mn-lt"/>
              <a:ea typeface="+mn-ea"/>
              <a:cs typeface="+mn-cs"/>
            </a:rPr>
            <a:t> Oats and Barley</a:t>
          </a:r>
          <a:r>
            <a:rPr lang="en-CA" sz="1100">
              <a:solidFill>
                <a:schemeClr val="dk1"/>
              </a:solidFill>
              <a:effectLst/>
              <a:latin typeface="+mn-lt"/>
              <a:ea typeface="+mn-ea"/>
              <a:cs typeface="+mn-cs"/>
            </a:rPr>
            <a:t> on our plots we would want:</a:t>
          </a:r>
        </a:p>
        <a:p>
          <a:pPr lvl="0"/>
          <a:r>
            <a:rPr lang="en-CA" sz="1100">
              <a:solidFill>
                <a:schemeClr val="dk1"/>
              </a:solidFill>
              <a:effectLst/>
              <a:latin typeface="+mn-lt"/>
              <a:ea typeface="+mn-ea"/>
              <a:cs typeface="+mn-cs"/>
            </a:rPr>
            <a:t>The </a:t>
          </a:r>
          <a:r>
            <a:rPr lang="en-CA" sz="1100" b="1">
              <a:solidFill>
                <a:schemeClr val="dk1"/>
              </a:solidFill>
              <a:effectLst/>
              <a:latin typeface="+mn-lt"/>
              <a:ea typeface="+mn-ea"/>
              <a:cs typeface="+mn-cs"/>
            </a:rPr>
            <a:t>Crop Aid Seed </a:t>
          </a:r>
          <a:r>
            <a:rPr lang="en-CA" sz="1100">
              <a:solidFill>
                <a:schemeClr val="dk1"/>
              </a:solidFill>
              <a:effectLst/>
              <a:latin typeface="+mn-lt"/>
              <a:ea typeface="+mn-ea"/>
              <a:cs typeface="+mn-cs"/>
            </a:rPr>
            <a:t>applied at the time of treating. Our product can be mixed with seed fungicides and innoculants. It can be applied anytime before seeding. Rate is 100ml/bushel of treated seed. See above instructions for seed application.</a:t>
          </a:r>
        </a:p>
        <a:p>
          <a:pPr lvl="0"/>
          <a:r>
            <a:rPr lang="en-CA" sz="1100">
              <a:solidFill>
                <a:schemeClr val="dk1"/>
              </a:solidFill>
              <a:effectLst/>
              <a:latin typeface="+mn-lt"/>
              <a:ea typeface="+mn-ea"/>
              <a:cs typeface="+mn-cs"/>
            </a:rPr>
            <a:t>The </a:t>
          </a:r>
          <a:r>
            <a:rPr lang="en-CA" sz="1100" b="1">
              <a:solidFill>
                <a:schemeClr val="dk1"/>
              </a:solidFill>
              <a:effectLst/>
              <a:latin typeface="+mn-lt"/>
              <a:ea typeface="+mn-ea"/>
              <a:cs typeface="+mn-cs"/>
            </a:rPr>
            <a:t>Crop Aid Plus </a:t>
          </a:r>
          <a:r>
            <a:rPr lang="en-CA" sz="1100">
              <a:solidFill>
                <a:schemeClr val="dk1"/>
              </a:solidFill>
              <a:effectLst/>
              <a:latin typeface="+mn-lt"/>
              <a:ea typeface="+mn-ea"/>
              <a:cs typeface="+mn-cs"/>
            </a:rPr>
            <a:t>can be tanked mixed with the glyphosate with the pre seed burn off. The rate of this application is 250 ml/acre. When filling for pre burn the Crop Aid Plus goes in last. </a:t>
          </a:r>
        </a:p>
        <a:p>
          <a:pPr lvl="0"/>
          <a:r>
            <a:rPr lang="en-CA" sz="1100">
              <a:solidFill>
                <a:schemeClr val="dk1"/>
              </a:solidFill>
              <a:effectLst/>
              <a:latin typeface="+mn-lt"/>
              <a:ea typeface="+mn-ea"/>
              <a:cs typeface="+mn-cs"/>
            </a:rPr>
            <a:t> When you are going to do the in crop herbicide on the Oats and Barley</a:t>
          </a:r>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you can add the</a:t>
          </a:r>
          <a:r>
            <a:rPr lang="en-CA" sz="1100" b="1">
              <a:solidFill>
                <a:schemeClr val="dk1"/>
              </a:solidFill>
              <a:effectLst/>
              <a:latin typeface="+mn-lt"/>
              <a:ea typeface="+mn-ea"/>
              <a:cs typeface="+mn-cs"/>
            </a:rPr>
            <a:t> Crop Aid React 4-3-6-10 (1 L/acre) and a 2nd application of the Crop Aid Plus(250 ml/acre)</a:t>
          </a:r>
          <a:r>
            <a:rPr lang="en-CA" sz="1100">
              <a:solidFill>
                <a:schemeClr val="dk1"/>
              </a:solidFill>
              <a:effectLst/>
              <a:latin typeface="+mn-lt"/>
              <a:ea typeface="+mn-ea"/>
              <a:cs typeface="+mn-cs"/>
            </a:rPr>
            <a:t>. When filling the sprayer, the Crop Aid Foliar Fertilizer and Crop Aid Plus can be added at the end with the Crop Aid Plus added last.</a:t>
          </a:r>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323851</xdr:colOff>
      <xdr:row>0</xdr:row>
      <xdr:rowOff>9523</xdr:rowOff>
    </xdr:from>
    <xdr:to>
      <xdr:col>16</xdr:col>
      <xdr:colOff>447675</xdr:colOff>
      <xdr:row>56</xdr:row>
      <xdr:rowOff>66675</xdr:rowOff>
    </xdr:to>
    <xdr:sp macro="" textlink="">
      <xdr:nvSpPr>
        <xdr:cNvPr id="2" name="TextBox 1">
          <a:extLst>
            <a:ext uri="{FF2B5EF4-FFF2-40B4-BE49-F238E27FC236}">
              <a16:creationId xmlns:a16="http://schemas.microsoft.com/office/drawing/2014/main" xmlns="" id="{D8B3C104-86A2-4122-8AD2-7B6079B893C2}"/>
            </a:ext>
          </a:extLst>
        </xdr:cNvPr>
        <xdr:cNvSpPr txBox="1"/>
      </xdr:nvSpPr>
      <xdr:spPr>
        <a:xfrm>
          <a:off x="323851" y="9523"/>
          <a:ext cx="9877424" cy="10725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Trial Site: Crop</a:t>
          </a:r>
          <a:r>
            <a:rPr lang="en-US" sz="1100" b="1" baseline="0">
              <a:solidFill>
                <a:schemeClr val="dk1"/>
              </a:solidFill>
              <a:effectLst/>
              <a:latin typeface="+mn-lt"/>
              <a:ea typeface="+mn-ea"/>
              <a:cs typeface="+mn-cs"/>
            </a:rPr>
            <a:t> Aid Trial</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 The trial was located on the north</a:t>
          </a:r>
          <a:r>
            <a:rPr lang="en-US" sz="1100" baseline="0">
              <a:solidFill>
                <a:schemeClr val="dk1"/>
              </a:solidFill>
              <a:effectLst/>
              <a:latin typeface="+mn-lt"/>
              <a:ea typeface="+mn-ea"/>
              <a:cs typeface="+mn-cs"/>
            </a:rPr>
            <a:t> east </a:t>
          </a:r>
          <a:r>
            <a:rPr lang="en-US" sz="1100">
              <a:solidFill>
                <a:schemeClr val="dk1"/>
              </a:solidFill>
              <a:effectLst/>
              <a:latin typeface="+mn-lt"/>
              <a:ea typeface="+mn-ea"/>
              <a:cs typeface="+mn-cs"/>
            </a:rPr>
            <a:t>end of the field SE 3 42 20 W2 in the RM of 399 Lake Lenore located near the town of St. Brieux Saskatchewan. GPS location of the trial as follows latitude 52.585 and longitude 104.789. Each plot was 6m by 10m and replicated 4 times in a randomized complete block design with three</a:t>
          </a:r>
          <a:r>
            <a:rPr lang="en-US" sz="1100" baseline="0">
              <a:solidFill>
                <a:schemeClr val="dk1"/>
              </a:solidFill>
              <a:effectLst/>
              <a:latin typeface="+mn-lt"/>
              <a:ea typeface="+mn-ea"/>
              <a:cs typeface="+mn-cs"/>
            </a:rPr>
            <a:t> different crops (barley, LL canola and oats). Crop roation for the field 2016 feed barley, 2017 RR canola, 2018 malt barley, 2019 RR canola, 2020 feed barley.</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Weather Comments:</a:t>
          </a:r>
          <a:endParaRPr lang="en-CA" sz="1100">
            <a:solidFill>
              <a:schemeClr val="dk1"/>
            </a:solidFill>
            <a:effectLst/>
            <a:latin typeface="+mn-lt"/>
            <a:ea typeface="+mn-ea"/>
            <a:cs typeface="+mn-cs"/>
          </a:endParaRPr>
        </a:p>
        <a:p>
          <a:r>
            <a:rPr lang="en-CA" sz="1100" b="0" i="0" u="none" strike="noStrike">
              <a:solidFill>
                <a:schemeClr val="dk1"/>
              </a:solidFill>
              <a:effectLst/>
              <a:latin typeface="+mn-lt"/>
              <a:ea typeface="+mn-ea"/>
              <a:cs typeface="+mn-cs"/>
            </a:rPr>
            <a:t>Weather for SM AG RESEACH LTD DAVIS WEATHER STATION 52.558, -104.789</a:t>
          </a:r>
          <a:r>
            <a:rPr lang="en-CA"/>
            <a:t> </a:t>
          </a:r>
          <a:r>
            <a:rPr lang="en-CA" sz="1100" b="0" i="0" u="none" strike="noStrike">
              <a:solidFill>
                <a:schemeClr val="dk1"/>
              </a:solidFill>
              <a:effectLst/>
              <a:latin typeface="+mn-lt"/>
              <a:ea typeface="+mn-ea"/>
              <a:cs typeface="+mn-cs"/>
            </a:rPr>
            <a:t>Mid April to end of April The snow melt was early which ment for good for ground truthing and spring soil sampling. The rain fall amount for April was 76.2mm. Temperature was average for the month.</a:t>
          </a:r>
          <a:r>
            <a:rPr lang="en-CA"/>
            <a:t> </a:t>
          </a:r>
          <a:r>
            <a:rPr lang="en-CA" sz="1100" b="0" i="0" u="none" strike="noStrike">
              <a:solidFill>
                <a:schemeClr val="dk1"/>
              </a:solidFill>
              <a:effectLst/>
              <a:latin typeface="+mn-lt"/>
              <a:ea typeface="+mn-ea"/>
              <a:cs typeface="+mn-cs"/>
            </a:rPr>
            <a:t>May was cooler than the normal average for the time of year. As well there was little rain fall during the month of May during seeding, with the average rain fall for May 39mm and we received 28.702mm of rain in May. There was also a few inches of snow on May 21st and some freezing temperatures. There was good ground moisture at 0.5 inch to 1 inch. There was frost free days from May 24th to June 21st which the temperature went to -1 on June 21st which cause some leaf curl and leaf drop with some crops. The next frost period was til mid October. The average is 108 frost free days in our area is generally from May 24th to September 15th. </a:t>
          </a:r>
          <a:r>
            <a:rPr lang="en-CA"/>
            <a:t> </a:t>
          </a:r>
          <a:r>
            <a:rPr lang="en-CA" sz="1100" b="0" i="0" u="none" strike="noStrike">
              <a:solidFill>
                <a:schemeClr val="dk1"/>
              </a:solidFill>
              <a:effectLst/>
              <a:latin typeface="+mn-lt"/>
              <a:ea typeface="+mn-ea"/>
              <a:cs typeface="+mn-cs"/>
            </a:rPr>
            <a:t>June there was 33.528mm of rain for the month, very windy month which dried everything out even more and caused some stripping on the leaves of crops due to the soil blowing around.</a:t>
          </a:r>
          <a:r>
            <a:rPr lang="en-CA"/>
            <a:t> </a:t>
          </a:r>
          <a:r>
            <a:rPr lang="en-CA" sz="1100" b="0" i="0" u="none" strike="noStrike">
              <a:solidFill>
                <a:schemeClr val="dk1"/>
              </a:solidFill>
              <a:effectLst/>
              <a:latin typeface="+mn-lt"/>
              <a:ea typeface="+mn-ea"/>
              <a:cs typeface="+mn-cs"/>
            </a:rPr>
            <a:t>July was a very dry month which recieved only 1.524mm of rain for the month. It was very hot and dry with no thunderstorms for the season. July is generally the month where we get lot of rain and high humidity which leads to good disease trials but this year with the dry conditions no crop or weeds or disease ended up flurishing. </a:t>
          </a:r>
          <a:r>
            <a:rPr lang="en-CA"/>
            <a:t> </a:t>
          </a:r>
          <a:r>
            <a:rPr lang="en-CA" sz="1100" b="0" i="0" u="none" strike="noStrike">
              <a:solidFill>
                <a:schemeClr val="dk1"/>
              </a:solidFill>
              <a:effectLst/>
              <a:latin typeface="+mn-lt"/>
              <a:ea typeface="+mn-ea"/>
              <a:cs typeface="+mn-cs"/>
            </a:rPr>
            <a:t>August was the month we finally recieved any signifcant rain fall but it was too late for the crops. Rain fall recieved was 98.289mm but we har already started harvesting for the season. Two weeks earlier than on a normal year, but after the rain fall there was lots of regrowth in the plots so on a dry year we ended up desicatting to dry down the green material that was growing.</a:t>
          </a:r>
          <a:r>
            <a:rPr lang="en-CA"/>
            <a:t> </a:t>
          </a:r>
          <a:r>
            <a:rPr lang="en-CA" sz="1100" b="0" i="0" u="none" strike="noStrike">
              <a:solidFill>
                <a:schemeClr val="dk1"/>
              </a:solidFill>
              <a:effectLst/>
              <a:latin typeface="+mn-lt"/>
              <a:ea typeface="+mn-ea"/>
              <a:cs typeface="+mn-cs"/>
            </a:rPr>
            <a:t>Sepetmber we recieved 3.556mm which made it easy for harvesting as we could just keep going from one crop to another and September was all frost free days which led to us desicate everything for ease of harvest.</a:t>
          </a:r>
          <a:r>
            <a:rPr lang="en-CA"/>
            <a:t> </a:t>
          </a:r>
          <a:r>
            <a:rPr lang="en-CA" sz="1100" b="0" i="0" u="none" strike="noStrike">
              <a:solidFill>
                <a:schemeClr val="dk1"/>
              </a:solidFill>
              <a:effectLst/>
              <a:latin typeface="+mn-lt"/>
              <a:ea typeface="+mn-ea"/>
              <a:cs typeface="+mn-cs"/>
            </a:rPr>
            <a:t>October we finally had a killing frost mid month.</a:t>
          </a:r>
          <a:r>
            <a:rPr lang="en-CA"/>
            <a:t> </a:t>
          </a:r>
        </a:p>
        <a:p>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Application Comments:</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Seeded the trial was seeded in the morning of May</a:t>
          </a:r>
          <a:r>
            <a:rPr lang="en-US" sz="1100" baseline="0">
              <a:solidFill>
                <a:schemeClr val="dk1"/>
              </a:solidFill>
              <a:effectLst/>
              <a:latin typeface="+mn-lt"/>
              <a:ea typeface="+mn-ea"/>
              <a:cs typeface="+mn-cs"/>
            </a:rPr>
            <a:t> 18th 2020 </a:t>
          </a:r>
          <a:r>
            <a:rPr lang="en-US" sz="1100">
              <a:solidFill>
                <a:schemeClr val="dk1"/>
              </a:solidFill>
              <a:effectLst/>
              <a:latin typeface="+mn-lt"/>
              <a:ea typeface="+mn-ea"/>
              <a:cs typeface="+mn-cs"/>
            </a:rPr>
            <a:t>at the 0.75-inch mark in the soil to ensure that the seed, Canola</a:t>
          </a:r>
          <a:r>
            <a:rPr lang="en-US" sz="1100" baseline="0">
              <a:solidFill>
                <a:schemeClr val="dk1"/>
              </a:solidFill>
              <a:effectLst/>
              <a:latin typeface="+mn-lt"/>
              <a:ea typeface="+mn-ea"/>
              <a:cs typeface="+mn-cs"/>
            </a:rPr>
            <a:t> Liberty L252 Barley Austenson and Oats Morgan</a:t>
          </a:r>
          <a:r>
            <a:rPr lang="en-US" sz="1100">
              <a:solidFill>
                <a:schemeClr val="dk1"/>
              </a:solidFill>
              <a:effectLst/>
              <a:latin typeface="+mn-lt"/>
              <a:ea typeface="+mn-ea"/>
              <a:cs typeface="+mn-cs"/>
            </a:rPr>
            <a:t>, would germinate well and the trial emerged on. Seed treating took part the day before seeding. We prepped the ground by harrowing the canola stubble before we seeded to get a uniform seeding bed for the crops. Soil temperature was approx. 10 degrees at the time of seeded. Each plot seeded area was 16.45m squared and then trimmed down to a harvested area size of 13.71m squared. We seeded with a Fabro plot seeder with 6 rows at 9 inches spacing. We</a:t>
          </a:r>
          <a:r>
            <a:rPr lang="en-US" sz="1100" baseline="0">
              <a:solidFill>
                <a:schemeClr val="dk1"/>
              </a:solidFill>
              <a:effectLst/>
              <a:latin typeface="+mn-lt"/>
              <a:ea typeface="+mn-ea"/>
              <a:cs typeface="+mn-cs"/>
            </a:rPr>
            <a:t> ended up making the decision to reseed as there was a frost and snow event May 22-25th right as the canola had cracked the ground, we waited a few days to see what the stand was like and chose to reseed the trial June</a:t>
          </a:r>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Foliar applications</a:t>
          </a:r>
          <a:r>
            <a:rPr lang="en-CA" sz="1100" baseline="0">
              <a:solidFill>
                <a:schemeClr val="dk1"/>
              </a:solidFill>
              <a:effectLst/>
              <a:latin typeface="+mn-lt"/>
              <a:ea typeface="+mn-ea"/>
              <a:cs typeface="+mn-cs"/>
            </a:rPr>
            <a:t> mixed with herbicide products were performed on May 15th, June 15th and July 1st. The product mixed well with the choosen herbicides and was an easy clean up with no residue left on the bottles or the screens of the nozzels.</a:t>
          </a:r>
          <a:endParaRPr lang="en-CA" sz="1100">
            <a:solidFill>
              <a:schemeClr val="dk1"/>
            </a:solidFill>
            <a:effectLst/>
            <a:latin typeface="+mn-lt"/>
            <a:ea typeface="+mn-ea"/>
            <a:cs typeface="+mn-cs"/>
          </a:endParaRPr>
        </a:p>
        <a:p>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Rating Description:</a:t>
          </a:r>
          <a:endParaRPr lang="en-CA" sz="1100">
            <a:solidFill>
              <a:schemeClr val="dk1"/>
            </a:solidFill>
            <a:effectLst/>
            <a:latin typeface="+mn-lt"/>
            <a:ea typeface="+mn-ea"/>
            <a:cs typeface="+mn-cs"/>
          </a:endParaRPr>
        </a:p>
        <a:p>
          <a:r>
            <a:rPr lang="en-CA" sz="1100" b="0" i="0" u="none" strike="noStrike">
              <a:solidFill>
                <a:schemeClr val="dk1"/>
              </a:solidFill>
              <a:effectLst/>
              <a:latin typeface="+mn-lt"/>
              <a:ea typeface="+mn-ea"/>
              <a:cs typeface="+mn-cs"/>
            </a:rPr>
            <a:t>Phytotoxicity rating</a:t>
          </a:r>
          <a:r>
            <a:rPr lang="en-CA" sz="1100" b="0" i="0" u="none" strike="noStrike" baseline="0">
              <a:solidFill>
                <a:schemeClr val="dk1"/>
              </a:solidFill>
              <a:effectLst/>
              <a:latin typeface="+mn-lt"/>
              <a:ea typeface="+mn-ea"/>
              <a:cs typeface="+mn-cs"/>
            </a:rPr>
            <a:t> scale was based on a percentage 0 indiciating a happy and healthy plant and 100 indiciating a dead plant, </a:t>
          </a:r>
          <a:r>
            <a:rPr lang="en-CA" sz="1100" b="0" i="0" u="none" strike="noStrike">
              <a:solidFill>
                <a:schemeClr val="dk1"/>
              </a:solidFill>
              <a:effectLst/>
              <a:latin typeface="+mn-lt"/>
              <a:ea typeface="+mn-ea"/>
              <a:cs typeface="+mn-cs"/>
            </a:rPr>
            <a:t>based on a few days to a week after application to make sure that plant is still healthy and happy with no phytotoxicity</a:t>
          </a:r>
          <a:r>
            <a:rPr lang="en-CA" sz="1100" b="0" i="0" u="none" strike="noStrike" baseline="0">
              <a:solidFill>
                <a:schemeClr val="dk1"/>
              </a:solidFill>
              <a:effectLst/>
              <a:latin typeface="+mn-lt"/>
              <a:ea typeface="+mn-ea"/>
              <a:cs typeface="+mn-cs"/>
            </a:rPr>
            <a:t> from the products (Crop Aid Soil, Crop Aid React, Crop Aid Plus) or the combination of products </a:t>
          </a:r>
          <a:r>
            <a:rPr lang="en-CA" sz="1100" b="0" i="0" baseline="0">
              <a:solidFill>
                <a:schemeClr val="dk1"/>
              </a:solidFill>
              <a:effectLst/>
              <a:latin typeface="+mn-lt"/>
              <a:ea typeface="+mn-ea"/>
              <a:cs typeface="+mn-cs"/>
            </a:rPr>
            <a:t>(Crop Aid Soil, Crop Aid React, Crop Aid Plus)</a:t>
          </a:r>
          <a:r>
            <a:rPr lang="en-CA" sz="1100" b="0" i="0" u="none" strike="noStrike" baseline="0">
              <a:solidFill>
                <a:schemeClr val="dk1"/>
              </a:solidFill>
              <a:effectLst/>
              <a:latin typeface="+mn-lt"/>
              <a:ea typeface="+mn-ea"/>
              <a:cs typeface="+mn-cs"/>
            </a:rPr>
            <a:t> and herbicides combined.</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Lodging was done on a 1-9 scale of 1 being standing straight up and 9 laying flat on the ground. </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Trial was straight cut combined with a Zurn 150 combine using the classic harvest master system on Sept 22nd when the wheat was at hard dough stage. Data that was collect was overall plot weight in kg, test weight in kg/hl and moisture percent using a canola moisture curve. All rows were combined and the yield for each treatment for the had a total of 2 yield points per treatment. The harvested area was 16.47m squared and the harvest pattern was serpentine. There was no disease in the trial and the trial was not sprayed for any other pests beside the herbicide application listed above.</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Soil samples were taken November 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average number of cores that were taken for each plot were between 8-10 of 0-6 inch and 6-12 inch. The soil was combined per plot in the depths mixed then allowed to dry before packaging and shipping to farmers</a:t>
          </a:r>
          <a:r>
            <a:rPr lang="en-US" sz="1100" baseline="0">
              <a:solidFill>
                <a:schemeClr val="dk1"/>
              </a:solidFill>
              <a:effectLst/>
              <a:latin typeface="+mn-lt"/>
              <a:ea typeface="+mn-ea"/>
              <a:cs typeface="+mn-cs"/>
            </a:rPr>
            <a:t> edge</a:t>
          </a:r>
          <a:r>
            <a:rPr lang="en-US" sz="1100">
              <a:solidFill>
                <a:schemeClr val="dk1"/>
              </a:solidFill>
              <a:effectLst/>
              <a:latin typeface="+mn-lt"/>
              <a:ea typeface="+mn-ea"/>
              <a:cs typeface="+mn-cs"/>
            </a:rPr>
            <a:t> labs.</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Harvested seed samples were shipping to Seed Solutions Lab for protein testing.</a:t>
          </a:r>
          <a:endParaRPr lang="en-CA"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Results:</a:t>
          </a:r>
        </a:p>
        <a:p>
          <a:r>
            <a:rPr lang="en-CA" sz="1100" b="0" i="0">
              <a:solidFill>
                <a:schemeClr val="dk1"/>
              </a:solidFill>
              <a:effectLst/>
              <a:latin typeface="+mn-lt"/>
              <a:ea typeface="+mn-ea"/>
              <a:cs typeface="+mn-cs"/>
            </a:rPr>
            <a:t>There</a:t>
          </a:r>
          <a:r>
            <a:rPr lang="en-CA" sz="1100" b="0" i="0" baseline="0">
              <a:solidFill>
                <a:schemeClr val="dk1"/>
              </a:solidFill>
              <a:effectLst/>
              <a:latin typeface="+mn-lt"/>
              <a:ea typeface="+mn-ea"/>
              <a:cs typeface="+mn-cs"/>
            </a:rPr>
            <a:t> was</a:t>
          </a:r>
          <a:r>
            <a:rPr lang="en-CA" sz="1100" b="0" i="0">
              <a:solidFill>
                <a:schemeClr val="dk1"/>
              </a:solidFill>
              <a:effectLst/>
              <a:latin typeface="+mn-lt"/>
              <a:ea typeface="+mn-ea"/>
              <a:cs typeface="+mn-cs"/>
            </a:rPr>
            <a:t> no phytotoxicity</a:t>
          </a:r>
          <a:r>
            <a:rPr lang="en-CA" sz="1100" b="0" i="0" baseline="0">
              <a:solidFill>
                <a:schemeClr val="dk1"/>
              </a:solidFill>
              <a:effectLst/>
              <a:latin typeface="+mn-lt"/>
              <a:ea typeface="+mn-ea"/>
              <a:cs typeface="+mn-cs"/>
            </a:rPr>
            <a:t> on the crops from the products (Crop Aid Soil, Crop Aid React, Crop Aid Plus) or the combination of products (Crop Aid Soil, Crop Aid React, Crop Aid Plus) and herbicides combined on the crops. </a:t>
          </a:r>
        </a:p>
        <a:p>
          <a:r>
            <a:rPr lang="en-CA" sz="1100" b="0" i="0" baseline="0">
              <a:solidFill>
                <a:schemeClr val="dk1"/>
              </a:solidFill>
              <a:effectLst/>
              <a:latin typeface="+mn-lt"/>
              <a:ea typeface="+mn-ea"/>
              <a:cs typeface="+mn-cs"/>
            </a:rPr>
            <a:t>The crops emerged a day earlier than the average timing for the crops for the area as well as the crop emergence was even and crop stand was right on par for our target plant counts. Canola stand average count was 7.5 plants per square foot, oat stand average count 25 plants per square foot and barley stand averasge count 24 plants per square foot. </a:t>
          </a:r>
        </a:p>
        <a:p>
          <a:r>
            <a:rPr lang="en-CA" sz="1100" b="0" i="0" baseline="0">
              <a:solidFill>
                <a:schemeClr val="dk1"/>
              </a:solidFill>
              <a:effectLst/>
              <a:latin typeface="+mn-lt"/>
              <a:ea typeface="+mn-ea"/>
              <a:cs typeface="+mn-cs"/>
            </a:rPr>
            <a:t>Lodging was relatively normal for the crop and stage of harvest.</a:t>
          </a:r>
        </a:p>
        <a:p>
          <a:pPr marL="0" marR="0" lvl="0" indent="0" defTabSz="914400" eaLnBrk="1" fontAlgn="auto" latinLnBrk="0" hangingPunct="1">
            <a:lnSpc>
              <a:spcPct val="100000"/>
            </a:lnSpc>
            <a:spcBef>
              <a:spcPts val="0"/>
            </a:spcBef>
            <a:spcAft>
              <a:spcPts val="0"/>
            </a:spcAft>
            <a:buClrTx/>
            <a:buSzTx/>
            <a:buFontTx/>
            <a:buNone/>
            <a:tabLst/>
            <a:defRPr/>
          </a:pPr>
          <a:r>
            <a:rPr lang="en-CA" sz="1100" b="0" i="0" baseline="0">
              <a:solidFill>
                <a:schemeClr val="dk1"/>
              </a:solidFill>
              <a:effectLst/>
              <a:latin typeface="+mn-lt"/>
              <a:ea typeface="+mn-ea"/>
              <a:cs typeface="+mn-cs"/>
            </a:rPr>
            <a:t>Barley protein analysis in the treated vaired range was 0.93% in protein levels. The oil content of the canola analysis in the treated varied 1.3%. The Barley protein average in the treated vs the untreated difference is 0.24%. The canola oil content average in the treated vs the untreated difference is 0.23%.</a:t>
          </a:r>
        </a:p>
        <a:p>
          <a:r>
            <a:rPr lang="en-CA" sz="1100" b="0" i="0" baseline="0">
              <a:solidFill>
                <a:schemeClr val="dk1"/>
              </a:solidFill>
              <a:effectLst/>
              <a:latin typeface="+mn-lt"/>
              <a:ea typeface="+mn-ea"/>
              <a:cs typeface="+mn-cs"/>
            </a:rPr>
            <a:t>Canola yield was below average for the area (also for most of Western Canada) and for over all but the dry growing condictions had canola yielding on average between 5-45bu/ac down from 50bu/ac as the average. The yield in bu/ac for the canola treated plots averaged 15.8 bu/ac which is 1.9 bu/ac higher than the untreated check plots average of 13.9bu/ac. The yield in bu/ac for the barley treated plots averaged 25.99 bu/ac which is 4.27 bu/ac higher than the untreated check plots average of 21.72 bu/ac. The yield in bu/ac for the oat treated plots averaged 40.32bu/ac which is 6.5 bu/ac higher than the untreated check plots average of 33.32bu/ac.  </a:t>
          </a:r>
          <a:endParaRPr lang="en-CA">
            <a:effectLst/>
          </a:endParaRPr>
        </a:p>
        <a:p>
          <a:r>
            <a:rPr lang="en-CA" sz="1100" b="0" i="0" baseline="0">
              <a:solidFill>
                <a:schemeClr val="dk1"/>
              </a:solidFill>
              <a:effectLst/>
              <a:latin typeface="+mn-lt"/>
              <a:ea typeface="+mn-ea"/>
              <a:cs typeface="+mn-cs"/>
            </a:rPr>
            <a:t>The yield is not converted into taking moisture into condiseration as the barley awns kept plugging the combine we there was no moisture read or test weight.</a:t>
          </a:r>
          <a:endParaRPr lang="en-CA">
            <a:effectLst/>
          </a:endParaRPr>
        </a:p>
        <a:p>
          <a:r>
            <a:rPr lang="en-US" sz="1100">
              <a:solidFill>
                <a:schemeClr val="dk1"/>
              </a:solidFill>
              <a:effectLst/>
              <a:latin typeface="+mn-lt"/>
              <a:ea typeface="+mn-ea"/>
              <a:cs typeface="+mn-cs"/>
            </a:rPr>
            <a:t> </a:t>
          </a:r>
          <a:endParaRPr lang="en-CA" sz="1100">
            <a:solidFill>
              <a:schemeClr val="dk1"/>
            </a:solidFill>
            <a:effectLst/>
            <a:latin typeface="+mn-lt"/>
            <a:ea typeface="+mn-ea"/>
            <a:cs typeface="+mn-cs"/>
          </a:endParaRPr>
        </a:p>
        <a:p>
          <a:r>
            <a:rPr lang="en-US" sz="1100" b="1">
              <a:solidFill>
                <a:schemeClr val="dk1"/>
              </a:solidFill>
              <a:effectLst/>
              <a:latin typeface="+mn-lt"/>
              <a:ea typeface="+mn-ea"/>
              <a:cs typeface="+mn-cs"/>
            </a:rPr>
            <a:t>Conclusions:</a:t>
          </a:r>
          <a:endParaRPr lang="en-CA" sz="1100">
            <a:solidFill>
              <a:schemeClr val="dk1"/>
            </a:solidFill>
            <a:effectLst/>
            <a:latin typeface="+mn-lt"/>
            <a:ea typeface="+mn-ea"/>
            <a:cs typeface="+mn-cs"/>
          </a:endParaRPr>
        </a:p>
        <a:p>
          <a:r>
            <a:rPr lang="en-US" sz="1100">
              <a:solidFill>
                <a:schemeClr val="dk1"/>
              </a:solidFill>
              <a:effectLst/>
              <a:latin typeface="+mn-lt"/>
              <a:ea typeface="+mn-ea"/>
              <a:cs typeface="+mn-cs"/>
            </a:rPr>
            <a:t>Overall conclusions tough dry year and also with</a:t>
          </a:r>
          <a:r>
            <a:rPr lang="en-US" sz="1100" baseline="0">
              <a:solidFill>
                <a:schemeClr val="dk1"/>
              </a:solidFill>
              <a:effectLst/>
              <a:latin typeface="+mn-lt"/>
              <a:ea typeface="+mn-ea"/>
              <a:cs typeface="+mn-cs"/>
            </a:rPr>
            <a:t> the late spring frost that we made the decision to reseed as the canola was very unhappy with the minus 2 and the snow cover at the end of May. The</a:t>
          </a:r>
          <a:r>
            <a:rPr lang="en-US" sz="1100">
              <a:solidFill>
                <a:schemeClr val="dk1"/>
              </a:solidFill>
              <a:effectLst/>
              <a:latin typeface="+mn-lt"/>
              <a:ea typeface="+mn-ea"/>
              <a:cs typeface="+mn-cs"/>
            </a:rPr>
            <a:t> successful trial in its first</a:t>
          </a:r>
          <a:r>
            <a:rPr lang="en-US" sz="1100" baseline="0">
              <a:solidFill>
                <a:schemeClr val="dk1"/>
              </a:solidFill>
              <a:effectLst/>
              <a:latin typeface="+mn-lt"/>
              <a:ea typeface="+mn-ea"/>
              <a:cs typeface="+mn-cs"/>
            </a:rPr>
            <a:t> year out of a three year study</a:t>
          </a:r>
          <a:r>
            <a:rPr lang="en-US" sz="1100">
              <a:solidFill>
                <a:schemeClr val="dk1"/>
              </a:solidFill>
              <a:effectLst/>
              <a:latin typeface="+mn-lt"/>
              <a:ea typeface="+mn-ea"/>
              <a:cs typeface="+mn-cs"/>
            </a:rPr>
            <a:t> with interesting data points that may not</a:t>
          </a:r>
          <a:r>
            <a:rPr lang="en-US" sz="1100" baseline="0">
              <a:solidFill>
                <a:schemeClr val="dk1"/>
              </a:solidFill>
              <a:effectLst/>
              <a:latin typeface="+mn-lt"/>
              <a:ea typeface="+mn-ea"/>
              <a:cs typeface="+mn-cs"/>
            </a:rPr>
            <a:t> be similar to year do due to the different growing conditions that crops faced with frost and dry conditions.</a:t>
          </a:r>
          <a:r>
            <a:rPr lang="en-US" sz="1100">
              <a:solidFill>
                <a:schemeClr val="dk1"/>
              </a:solidFill>
              <a:effectLst/>
              <a:latin typeface="+mn-lt"/>
              <a:ea typeface="+mn-ea"/>
              <a:cs typeface="+mn-cs"/>
            </a:rPr>
            <a:t> </a:t>
          </a:r>
          <a:endParaRPr lang="en-CA"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152400</xdr:colOff>
      <xdr:row>0</xdr:row>
      <xdr:rowOff>171450</xdr:rowOff>
    </xdr:from>
    <xdr:to>
      <xdr:col>20</xdr:col>
      <xdr:colOff>19050</xdr:colOff>
      <xdr:row>18</xdr:row>
      <xdr:rowOff>38099</xdr:rowOff>
    </xdr:to>
    <xdr:sp macro="" textlink="">
      <xdr:nvSpPr>
        <xdr:cNvPr id="2" name="TextBox 1">
          <a:extLst>
            <a:ext uri="{FF2B5EF4-FFF2-40B4-BE49-F238E27FC236}">
              <a16:creationId xmlns:a16="http://schemas.microsoft.com/office/drawing/2014/main" xmlns="" id="{18E63241-17B4-4C59-92AB-188F2DE5A0AD}"/>
            </a:ext>
          </a:extLst>
        </xdr:cNvPr>
        <xdr:cNvSpPr txBox="1"/>
      </xdr:nvSpPr>
      <xdr:spPr>
        <a:xfrm>
          <a:off x="10515600" y="171450"/>
          <a:ext cx="1695450" cy="3295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topLeftCell="A19" workbookViewId="0">
      <selection activeCell="O36" sqref="O36"/>
    </sheetView>
  </sheetViews>
  <sheetFormatPr baseColWidth="10" defaultColWidth="8.83203125" defaultRowHeight="14" x14ac:dyDescent="0"/>
  <sheetData/>
  <pageMargins left="0.7" right="0.7" top="0.75" bottom="0.75" header="0.3" footer="0.3"/>
  <pageSetup scale="76" fitToHeight="0"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9"/>
  <sheetViews>
    <sheetView topLeftCell="B1" workbookViewId="0">
      <selection activeCell="M57" sqref="M57"/>
    </sheetView>
  </sheetViews>
  <sheetFormatPr baseColWidth="10" defaultColWidth="8.83203125" defaultRowHeight="14" x14ac:dyDescent="0"/>
  <cols>
    <col min="1" max="1" width="8.83203125" style="20"/>
    <col min="2" max="2" width="21" style="20" bestFit="1" customWidth="1"/>
    <col min="3" max="3" width="6.5" style="20" bestFit="1" customWidth="1"/>
    <col min="4" max="4" width="4.83203125" style="20" bestFit="1" customWidth="1"/>
    <col min="5" max="5" width="4.5" style="20" bestFit="1" customWidth="1"/>
    <col min="6" max="6" width="7" style="20" bestFit="1" customWidth="1"/>
    <col min="7" max="7" width="4.5" style="20" bestFit="1" customWidth="1"/>
    <col min="8" max="8" width="7.5" style="20" bestFit="1" customWidth="1"/>
    <col min="9" max="9" width="9" style="20" bestFit="1" customWidth="1"/>
    <col min="10" max="10" width="11.5" style="20" bestFit="1" customWidth="1"/>
    <col min="11" max="11" width="10.83203125" style="20" bestFit="1" customWidth="1"/>
    <col min="12" max="12" width="17" style="20" bestFit="1" customWidth="1"/>
    <col min="13" max="13" width="8.83203125" style="20"/>
    <col min="14" max="14" width="7" style="20" bestFit="1" customWidth="1"/>
    <col min="15" max="15" width="4.5" style="20" bestFit="1" customWidth="1"/>
    <col min="16" max="17" width="9" style="20" bestFit="1" customWidth="1"/>
    <col min="18" max="18" width="11.5" style="20" bestFit="1" customWidth="1"/>
    <col min="19" max="20" width="6" style="20" bestFit="1" customWidth="1"/>
    <col min="21" max="16384" width="8.83203125" style="20"/>
  </cols>
  <sheetData>
    <row r="1" spans="2:20">
      <c r="B1" s="19" t="s">
        <v>133</v>
      </c>
      <c r="C1" s="19" t="s">
        <v>134</v>
      </c>
      <c r="D1" s="19" t="s">
        <v>135</v>
      </c>
      <c r="E1" s="19" t="s">
        <v>206</v>
      </c>
      <c r="F1" s="19" t="s">
        <v>94</v>
      </c>
      <c r="G1" s="19" t="s">
        <v>207</v>
      </c>
      <c r="H1" s="19" t="s">
        <v>136</v>
      </c>
      <c r="I1" s="19" t="s">
        <v>137</v>
      </c>
      <c r="J1" s="19" t="s">
        <v>138</v>
      </c>
      <c r="K1" s="19" t="s">
        <v>139</v>
      </c>
      <c r="L1" s="19" t="s">
        <v>140</v>
      </c>
      <c r="N1" s="19" t="s">
        <v>94</v>
      </c>
      <c r="O1" s="19" t="s">
        <v>207</v>
      </c>
      <c r="P1" s="19" t="s">
        <v>136</v>
      </c>
      <c r="Q1" s="19" t="s">
        <v>137</v>
      </c>
      <c r="R1" s="19" t="s">
        <v>138</v>
      </c>
      <c r="S1" s="20" t="s">
        <v>209</v>
      </c>
      <c r="T1" s="20" t="s">
        <v>210</v>
      </c>
    </row>
    <row r="2" spans="2:20">
      <c r="B2" s="19" t="s">
        <v>141</v>
      </c>
      <c r="C2" s="19">
        <v>1</v>
      </c>
      <c r="D2" s="19">
        <v>1</v>
      </c>
      <c r="E2" s="19">
        <v>101</v>
      </c>
      <c r="F2" s="19" t="s">
        <v>1</v>
      </c>
      <c r="G2" s="19" t="s">
        <v>208</v>
      </c>
      <c r="H2" s="19">
        <v>1.9590000000000001</v>
      </c>
      <c r="I2" s="19">
        <v>15.9</v>
      </c>
      <c r="J2" s="19">
        <v>39.9</v>
      </c>
      <c r="K2" s="19"/>
      <c r="L2" s="19">
        <v>1</v>
      </c>
      <c r="M2" s="19"/>
      <c r="N2" s="19" t="s">
        <v>1</v>
      </c>
      <c r="O2" s="19" t="s">
        <v>208</v>
      </c>
      <c r="P2" s="20">
        <f>AVERAGE(H2:H3,H22:H23,H30:H31,H38:H39)</f>
        <v>2.1407500000000002</v>
      </c>
      <c r="Q2" s="20">
        <f t="shared" ref="Q2:R2" si="0">AVERAGE(I2:I3,I22:I23,I30:I31,I38:I39)</f>
        <v>14.175000000000001</v>
      </c>
      <c r="R2" s="20">
        <f t="shared" si="0"/>
        <v>35.825000000000003</v>
      </c>
      <c r="S2" s="20">
        <f>(P2*1000)*(10/$Q$10)</f>
        <v>1300.5771567436207</v>
      </c>
      <c r="T2" s="20">
        <f>S2*R11</f>
        <v>33.815006075334132</v>
      </c>
    </row>
    <row r="3" spans="2:20">
      <c r="B3" s="19" t="s">
        <v>145</v>
      </c>
      <c r="C3" s="19">
        <v>1</v>
      </c>
      <c r="D3" s="19">
        <v>2</v>
      </c>
      <c r="E3" s="19">
        <v>101</v>
      </c>
      <c r="F3" s="19" t="s">
        <v>1</v>
      </c>
      <c r="G3" s="19" t="s">
        <v>208</v>
      </c>
      <c r="H3" s="19">
        <v>1.885</v>
      </c>
      <c r="I3" s="19">
        <v>13.7</v>
      </c>
      <c r="J3" s="19">
        <v>33.5</v>
      </c>
      <c r="K3" s="19"/>
      <c r="L3" s="19">
        <v>8</v>
      </c>
      <c r="M3" s="19"/>
      <c r="N3" s="19" t="s">
        <v>1</v>
      </c>
      <c r="O3" s="19" t="s">
        <v>207</v>
      </c>
      <c r="P3" s="20">
        <f>AVERAGE(H4:H5,H24:H25,H32:H33,H40:H41)</f>
        <v>2.5523749999999996</v>
      </c>
      <c r="Q3" s="20">
        <f t="shared" ref="Q3:R3" si="1">AVERAGE(I4:I5,I24:I25,I32:I33,I40:I41)</f>
        <v>13.012500000000001</v>
      </c>
      <c r="R3" s="20">
        <f t="shared" si="1"/>
        <v>37.975000000000001</v>
      </c>
      <c r="S3" s="20">
        <f t="shared" ref="S3:S7" si="2">(P3*1000)*(10/$Q$10)</f>
        <v>1550.6530984204128</v>
      </c>
      <c r="T3" s="20">
        <f>S3*R11</f>
        <v>40.31698055893073</v>
      </c>
    </row>
    <row r="4" spans="2:20">
      <c r="B4" s="19" t="s">
        <v>149</v>
      </c>
      <c r="C4" s="19">
        <v>1</v>
      </c>
      <c r="D4" s="19">
        <v>3</v>
      </c>
      <c r="E4" s="19">
        <v>101</v>
      </c>
      <c r="F4" s="19" t="s">
        <v>1</v>
      </c>
      <c r="G4" s="19" t="s">
        <v>207</v>
      </c>
      <c r="H4" s="19">
        <v>2.4</v>
      </c>
      <c r="I4" s="19">
        <v>11.5</v>
      </c>
      <c r="J4" s="19">
        <v>37.799999999999997</v>
      </c>
      <c r="K4" s="19"/>
      <c r="L4" s="19">
        <v>9</v>
      </c>
      <c r="M4" s="19"/>
      <c r="N4" s="19" t="s">
        <v>0</v>
      </c>
      <c r="O4" s="19" t="s">
        <v>208</v>
      </c>
      <c r="P4" s="20">
        <f>AVERAGE(H6:H7,H14:H15,H34:H35,H42:H43)</f>
        <v>1.2793749999999999</v>
      </c>
      <c r="Q4" s="20">
        <f t="shared" ref="Q4:R4" si="3">AVERAGE(I6:I7,I14:I15,I34:I35,I42:I43)</f>
        <v>9.879999999999999</v>
      </c>
      <c r="R4" s="20">
        <f t="shared" si="3"/>
        <v>64.125</v>
      </c>
      <c r="S4" s="20">
        <f t="shared" si="2"/>
        <v>777.26306196840812</v>
      </c>
      <c r="T4" s="20">
        <f>S4*R12</f>
        <v>13.990735115431345</v>
      </c>
    </row>
    <row r="5" spans="2:20">
      <c r="B5" s="19" t="s">
        <v>153</v>
      </c>
      <c r="C5" s="19">
        <v>1</v>
      </c>
      <c r="D5" s="19">
        <v>4</v>
      </c>
      <c r="E5" s="19">
        <v>101</v>
      </c>
      <c r="F5" s="19" t="s">
        <v>1</v>
      </c>
      <c r="G5" s="19" t="s">
        <v>207</v>
      </c>
      <c r="H5" s="19">
        <v>2.17</v>
      </c>
      <c r="I5" s="19">
        <v>11.1</v>
      </c>
      <c r="J5" s="19">
        <v>34.5</v>
      </c>
      <c r="K5" s="19"/>
      <c r="L5" s="19">
        <v>16</v>
      </c>
      <c r="M5" s="19"/>
      <c r="N5" s="19" t="s">
        <v>0</v>
      </c>
      <c r="O5" s="19" t="s">
        <v>207</v>
      </c>
      <c r="P5" s="20">
        <f>AVERAGE(H8:H9,H16:H17,H36:H37,H44:H45)</f>
        <v>1.4476249999999999</v>
      </c>
      <c r="Q5" s="20">
        <f t="shared" ref="Q5:R5" si="4">AVERAGE(I8:I9,I16:I17,I36:I37,I44:I45)</f>
        <v>9.245000000000001</v>
      </c>
      <c r="R5" s="20">
        <f t="shared" si="4"/>
        <v>65.074999999999989</v>
      </c>
      <c r="S5" s="20">
        <f t="shared" si="2"/>
        <v>879.48055893074104</v>
      </c>
      <c r="T5" s="20">
        <f>S5*R12</f>
        <v>15.830650060753337</v>
      </c>
    </row>
    <row r="6" spans="2:20">
      <c r="B6" s="19" t="s">
        <v>157</v>
      </c>
      <c r="C6" s="19">
        <v>1</v>
      </c>
      <c r="D6" s="19">
        <v>5</v>
      </c>
      <c r="E6" s="19">
        <v>102</v>
      </c>
      <c r="F6" s="19" t="s">
        <v>0</v>
      </c>
      <c r="G6" s="19" t="s">
        <v>208</v>
      </c>
      <c r="H6" s="19">
        <v>1.5</v>
      </c>
      <c r="I6" s="19">
        <v>9.7899999999999991</v>
      </c>
      <c r="J6" s="19">
        <v>65.599999999999994</v>
      </c>
      <c r="K6" s="19"/>
      <c r="L6" s="19">
        <v>17</v>
      </c>
      <c r="M6" s="19"/>
      <c r="N6" s="19" t="s">
        <v>4</v>
      </c>
      <c r="O6" s="19" t="s">
        <v>208</v>
      </c>
      <c r="P6" s="20">
        <f>AVERAGE(H10:H11,H18:H19,H26:H27,H46:H47)</f>
        <v>1.8812500000000001</v>
      </c>
      <c r="S6" s="20">
        <f t="shared" si="2"/>
        <v>1142.9222357229646</v>
      </c>
      <c r="T6" s="20">
        <f>S6*R13</f>
        <v>21.715522478736329</v>
      </c>
    </row>
    <row r="7" spans="2:20">
      <c r="B7" s="19" t="s">
        <v>161</v>
      </c>
      <c r="C7" s="19">
        <v>1</v>
      </c>
      <c r="D7" s="19">
        <v>6</v>
      </c>
      <c r="E7" s="19">
        <v>102</v>
      </c>
      <c r="F7" s="19" t="s">
        <v>0</v>
      </c>
      <c r="G7" s="19" t="s">
        <v>208</v>
      </c>
      <c r="H7" s="19">
        <v>1.105</v>
      </c>
      <c r="I7" s="19">
        <v>10.8</v>
      </c>
      <c r="J7" s="19">
        <v>60.9</v>
      </c>
      <c r="K7" s="19"/>
      <c r="L7" s="19">
        <v>24</v>
      </c>
      <c r="M7" s="19"/>
      <c r="N7" s="19" t="s">
        <v>4</v>
      </c>
      <c r="O7" s="19" t="s">
        <v>207</v>
      </c>
      <c r="P7" s="20">
        <f>AVERAGE(H12:H13,H20:H21,H28:H29,H48:H49)</f>
        <v>2.2512500000000002</v>
      </c>
      <c r="S7" s="20">
        <f t="shared" si="2"/>
        <v>1367.7095990279463</v>
      </c>
      <c r="T7" s="20">
        <f>S7*R13</f>
        <v>25.98648238153098</v>
      </c>
    </row>
    <row r="8" spans="2:20">
      <c r="B8" s="19" t="s">
        <v>165</v>
      </c>
      <c r="C8" s="19">
        <v>1</v>
      </c>
      <c r="D8" s="19">
        <v>7</v>
      </c>
      <c r="E8" s="19">
        <v>102</v>
      </c>
      <c r="F8" s="19" t="s">
        <v>0</v>
      </c>
      <c r="G8" s="19" t="s">
        <v>207</v>
      </c>
      <c r="H8" s="19">
        <v>1.4650000000000001</v>
      </c>
      <c r="I8" s="19">
        <v>8.77</v>
      </c>
      <c r="J8" s="19">
        <v>64.599999999999994</v>
      </c>
      <c r="K8" s="19"/>
      <c r="L8" s="19">
        <v>25</v>
      </c>
      <c r="M8" s="19"/>
    </row>
    <row r="9" spans="2:20">
      <c r="B9" s="19" t="s">
        <v>169</v>
      </c>
      <c r="C9" s="19">
        <v>1</v>
      </c>
      <c r="D9" s="19">
        <v>8</v>
      </c>
      <c r="E9" s="19">
        <v>102</v>
      </c>
      <c r="F9" s="19" t="s">
        <v>0</v>
      </c>
      <c r="G9" s="19" t="s">
        <v>207</v>
      </c>
      <c r="H9" s="19">
        <v>1.335</v>
      </c>
      <c r="I9" s="19">
        <v>9.23</v>
      </c>
      <c r="J9" s="19">
        <v>66.599999999999994</v>
      </c>
      <c r="K9" s="19"/>
      <c r="L9" s="19">
        <v>32</v>
      </c>
      <c r="M9" s="19"/>
    </row>
    <row r="10" spans="2:20">
      <c r="B10" s="19" t="s">
        <v>173</v>
      </c>
      <c r="C10" s="19">
        <v>1</v>
      </c>
      <c r="D10" s="19">
        <v>9</v>
      </c>
      <c r="E10" s="19">
        <v>103</v>
      </c>
      <c r="F10" s="19" t="s">
        <v>4</v>
      </c>
      <c r="G10" s="19" t="s">
        <v>208</v>
      </c>
      <c r="H10" s="19">
        <v>2.4700000000000002</v>
      </c>
      <c r="I10" s="19"/>
      <c r="J10" s="19"/>
      <c r="K10" s="19"/>
      <c r="L10" s="19">
        <v>33</v>
      </c>
      <c r="M10" s="19"/>
      <c r="P10" s="20" t="s">
        <v>211</v>
      </c>
      <c r="Q10" s="20">
        <v>16.46</v>
      </c>
      <c r="R10" s="20" t="s">
        <v>212</v>
      </c>
    </row>
    <row r="11" spans="2:20">
      <c r="B11" s="19" t="s">
        <v>174</v>
      </c>
      <c r="C11" s="19">
        <v>1</v>
      </c>
      <c r="D11" s="19">
        <v>10</v>
      </c>
      <c r="E11" s="19">
        <v>103</v>
      </c>
      <c r="F11" s="19" t="s">
        <v>4</v>
      </c>
      <c r="G11" s="19" t="s">
        <v>208</v>
      </c>
      <c r="H11" s="19">
        <v>2.13</v>
      </c>
      <c r="I11" s="19"/>
      <c r="J11" s="19"/>
      <c r="K11" s="19"/>
      <c r="L11" s="19">
        <v>34</v>
      </c>
      <c r="M11" s="19"/>
      <c r="O11" s="20" t="s">
        <v>213</v>
      </c>
      <c r="R11" s="20">
        <v>2.5999999999999999E-2</v>
      </c>
    </row>
    <row r="12" spans="2:20">
      <c r="B12" s="19" t="s">
        <v>175</v>
      </c>
      <c r="C12" s="19">
        <v>1</v>
      </c>
      <c r="D12" s="19">
        <v>11</v>
      </c>
      <c r="E12" s="19">
        <v>103</v>
      </c>
      <c r="F12" s="19" t="s">
        <v>4</v>
      </c>
      <c r="G12" s="19" t="s">
        <v>207</v>
      </c>
      <c r="H12" s="19">
        <v>2.4300000000000002</v>
      </c>
      <c r="I12" s="19">
        <v>7.03</v>
      </c>
      <c r="J12" s="19">
        <v>21.7</v>
      </c>
      <c r="K12" s="19"/>
      <c r="L12" s="19">
        <v>35</v>
      </c>
      <c r="M12" s="19"/>
      <c r="O12" s="20" t="s">
        <v>214</v>
      </c>
      <c r="R12" s="20">
        <v>1.7999999999999999E-2</v>
      </c>
    </row>
    <row r="13" spans="2:20">
      <c r="B13" s="19" t="s">
        <v>176</v>
      </c>
      <c r="C13" s="19">
        <v>1</v>
      </c>
      <c r="D13" s="19">
        <v>12</v>
      </c>
      <c r="E13" s="19">
        <v>103</v>
      </c>
      <c r="F13" s="19" t="s">
        <v>4</v>
      </c>
      <c r="G13" s="19" t="s">
        <v>207</v>
      </c>
      <c r="H13" s="19">
        <v>2.7</v>
      </c>
      <c r="I13" s="19"/>
      <c r="J13" s="19"/>
      <c r="K13" s="19"/>
      <c r="L13" s="19">
        <v>36</v>
      </c>
      <c r="M13" s="19"/>
      <c r="O13" s="20" t="s">
        <v>215</v>
      </c>
      <c r="R13" s="20">
        <v>1.9E-2</v>
      </c>
    </row>
    <row r="14" spans="2:20">
      <c r="B14" s="19" t="s">
        <v>142</v>
      </c>
      <c r="C14" s="19">
        <v>2</v>
      </c>
      <c r="D14" s="19">
        <v>1</v>
      </c>
      <c r="E14" s="19">
        <v>201</v>
      </c>
      <c r="F14" s="19" t="s">
        <v>0</v>
      </c>
      <c r="G14" s="19" t="s">
        <v>208</v>
      </c>
      <c r="H14" s="19">
        <v>1.34</v>
      </c>
      <c r="I14" s="19">
        <v>10.4</v>
      </c>
      <c r="J14" s="19">
        <v>65.900000000000006</v>
      </c>
      <c r="K14" s="19"/>
      <c r="L14" s="19">
        <v>2</v>
      </c>
      <c r="M14" s="19"/>
    </row>
    <row r="15" spans="2:20">
      <c r="B15" s="19" t="s">
        <v>146</v>
      </c>
      <c r="C15" s="19">
        <v>2</v>
      </c>
      <c r="D15" s="19">
        <v>2</v>
      </c>
      <c r="E15" s="19">
        <v>201</v>
      </c>
      <c r="F15" s="19" t="s">
        <v>0</v>
      </c>
      <c r="G15" s="19" t="s">
        <v>208</v>
      </c>
      <c r="H15" s="19">
        <v>1.26</v>
      </c>
      <c r="I15" s="19">
        <v>9.58</v>
      </c>
      <c r="J15" s="19">
        <v>64.599999999999994</v>
      </c>
      <c r="K15" s="19"/>
      <c r="L15" s="19">
        <v>7</v>
      </c>
      <c r="M15" s="19"/>
    </row>
    <row r="16" spans="2:20">
      <c r="B16" s="19" t="s">
        <v>150</v>
      </c>
      <c r="C16" s="19">
        <v>2</v>
      </c>
      <c r="D16" s="19">
        <v>3</v>
      </c>
      <c r="E16" s="19">
        <v>201</v>
      </c>
      <c r="F16" s="19" t="s">
        <v>0</v>
      </c>
      <c r="G16" s="19" t="s">
        <v>207</v>
      </c>
      <c r="H16" s="19">
        <v>1.411</v>
      </c>
      <c r="I16" s="19">
        <v>8.83</v>
      </c>
      <c r="J16" s="19">
        <v>66.2</v>
      </c>
      <c r="K16" s="19"/>
      <c r="L16" s="19">
        <v>10</v>
      </c>
      <c r="M16" s="19"/>
    </row>
    <row r="17" spans="2:13">
      <c r="B17" s="19" t="s">
        <v>154</v>
      </c>
      <c r="C17" s="19">
        <v>2</v>
      </c>
      <c r="D17" s="19">
        <v>4</v>
      </c>
      <c r="E17" s="19">
        <v>201</v>
      </c>
      <c r="F17" s="19" t="s">
        <v>0</v>
      </c>
      <c r="G17" s="19" t="s">
        <v>207</v>
      </c>
      <c r="H17" s="19">
        <v>1.415</v>
      </c>
      <c r="I17" s="19">
        <v>10.5</v>
      </c>
      <c r="J17" s="19">
        <v>64.2</v>
      </c>
      <c r="K17" s="19"/>
      <c r="L17" s="19">
        <v>15</v>
      </c>
      <c r="M17" s="19"/>
    </row>
    <row r="18" spans="2:13">
      <c r="B18" s="19"/>
      <c r="C18" s="19">
        <v>2</v>
      </c>
      <c r="D18" s="19">
        <v>5</v>
      </c>
      <c r="E18" s="19">
        <v>202</v>
      </c>
      <c r="F18" s="19" t="s">
        <v>4</v>
      </c>
      <c r="G18" s="19" t="s">
        <v>208</v>
      </c>
      <c r="H18" s="19">
        <v>1.94</v>
      </c>
      <c r="I18" s="19"/>
      <c r="J18" s="19"/>
      <c r="K18" s="19"/>
      <c r="L18" s="19"/>
      <c r="M18" s="19"/>
    </row>
    <row r="19" spans="2:13">
      <c r="B19" s="19"/>
      <c r="C19" s="19">
        <v>2</v>
      </c>
      <c r="D19" s="19">
        <v>6</v>
      </c>
      <c r="E19" s="19">
        <v>202</v>
      </c>
      <c r="F19" s="19" t="s">
        <v>4</v>
      </c>
      <c r="G19" s="19" t="s">
        <v>208</v>
      </c>
      <c r="H19" s="19">
        <v>1.89</v>
      </c>
      <c r="I19" s="19"/>
      <c r="J19" s="19"/>
      <c r="K19" s="19"/>
      <c r="L19" s="19"/>
      <c r="M19" s="19"/>
    </row>
    <row r="20" spans="2:13">
      <c r="B20" s="19"/>
      <c r="C20" s="19">
        <v>2</v>
      </c>
      <c r="D20" s="19">
        <v>7</v>
      </c>
      <c r="E20" s="19">
        <v>202</v>
      </c>
      <c r="F20" s="19" t="s">
        <v>4</v>
      </c>
      <c r="G20" s="19" t="s">
        <v>207</v>
      </c>
      <c r="H20" s="19">
        <v>2.14</v>
      </c>
      <c r="I20" s="19"/>
      <c r="J20" s="19"/>
      <c r="K20" s="19"/>
      <c r="L20" s="19"/>
      <c r="M20" s="19"/>
    </row>
    <row r="21" spans="2:13">
      <c r="B21" s="19"/>
      <c r="C21" s="19">
        <v>2</v>
      </c>
      <c r="D21" s="19">
        <v>8</v>
      </c>
      <c r="E21" s="19">
        <v>202</v>
      </c>
      <c r="F21" s="19" t="s">
        <v>4</v>
      </c>
      <c r="G21" s="19" t="s">
        <v>207</v>
      </c>
      <c r="H21" s="19">
        <v>2.21</v>
      </c>
      <c r="I21" s="19"/>
      <c r="J21" s="19"/>
      <c r="K21" s="19"/>
      <c r="L21" s="19"/>
      <c r="M21" s="19"/>
    </row>
    <row r="22" spans="2:13">
      <c r="B22" s="19" t="s">
        <v>158</v>
      </c>
      <c r="C22" s="19">
        <v>2</v>
      </c>
      <c r="D22" s="19">
        <v>9</v>
      </c>
      <c r="E22" s="19">
        <v>203</v>
      </c>
      <c r="F22" s="19" t="s">
        <v>1</v>
      </c>
      <c r="G22" s="19" t="s">
        <v>208</v>
      </c>
      <c r="H22" s="19">
        <v>2.222</v>
      </c>
      <c r="I22" s="19">
        <v>13.5</v>
      </c>
      <c r="J22" s="19">
        <v>35.200000000000003</v>
      </c>
      <c r="K22" s="19"/>
      <c r="L22" s="19">
        <v>18</v>
      </c>
      <c r="M22" s="19"/>
    </row>
    <row r="23" spans="2:13">
      <c r="B23" s="19" t="s">
        <v>162</v>
      </c>
      <c r="C23" s="19">
        <v>2</v>
      </c>
      <c r="D23" s="19">
        <v>10</v>
      </c>
      <c r="E23" s="19">
        <v>203</v>
      </c>
      <c r="F23" s="19" t="s">
        <v>1</v>
      </c>
      <c r="G23" s="19" t="s">
        <v>208</v>
      </c>
      <c r="H23" s="19">
        <v>2.4910000000000001</v>
      </c>
      <c r="I23" s="19">
        <v>13.7</v>
      </c>
      <c r="J23" s="19">
        <v>36.4</v>
      </c>
      <c r="K23" s="19"/>
      <c r="L23" s="19">
        <v>23</v>
      </c>
      <c r="M23" s="19"/>
    </row>
    <row r="24" spans="2:13">
      <c r="B24" s="19" t="s">
        <v>166</v>
      </c>
      <c r="C24" s="19">
        <v>2</v>
      </c>
      <c r="D24" s="19">
        <v>11</v>
      </c>
      <c r="E24" s="19">
        <v>203</v>
      </c>
      <c r="F24" s="19" t="s">
        <v>1</v>
      </c>
      <c r="G24" s="19" t="s">
        <v>207</v>
      </c>
      <c r="H24" s="19">
        <v>2.5779999999999998</v>
      </c>
      <c r="I24" s="19">
        <v>12.9</v>
      </c>
      <c r="J24" s="19">
        <v>37.299999999999997</v>
      </c>
      <c r="K24" s="19"/>
      <c r="L24" s="19">
        <v>26</v>
      </c>
      <c r="M24" s="19"/>
    </row>
    <row r="25" spans="2:13">
      <c r="B25" s="19" t="s">
        <v>170</v>
      </c>
      <c r="C25" s="19">
        <v>2</v>
      </c>
      <c r="D25" s="19">
        <v>12</v>
      </c>
      <c r="E25" s="19">
        <v>203</v>
      </c>
      <c r="F25" s="19" t="s">
        <v>1</v>
      </c>
      <c r="G25" s="19" t="s">
        <v>207</v>
      </c>
      <c r="H25" s="19">
        <v>2.5129999999999999</v>
      </c>
      <c r="I25" s="19">
        <v>13.6</v>
      </c>
      <c r="J25" s="19">
        <v>38.200000000000003</v>
      </c>
      <c r="K25" s="19"/>
      <c r="L25" s="19">
        <v>31</v>
      </c>
      <c r="M25" s="19"/>
    </row>
    <row r="26" spans="2:13">
      <c r="B26" s="19"/>
      <c r="C26" s="19">
        <v>3</v>
      </c>
      <c r="D26" s="19">
        <v>1</v>
      </c>
      <c r="E26" s="19">
        <v>301</v>
      </c>
      <c r="F26" s="19" t="s">
        <v>4</v>
      </c>
      <c r="G26" s="19" t="s">
        <v>208</v>
      </c>
      <c r="H26" s="19">
        <v>1.69</v>
      </c>
      <c r="I26" s="19"/>
      <c r="J26" s="19"/>
      <c r="K26" s="19"/>
      <c r="L26" s="19"/>
      <c r="M26" s="19"/>
    </row>
    <row r="27" spans="2:13">
      <c r="B27" s="19"/>
      <c r="C27" s="19">
        <v>3</v>
      </c>
      <c r="D27" s="19">
        <v>2</v>
      </c>
      <c r="E27" s="19">
        <v>301</v>
      </c>
      <c r="F27" s="19" t="s">
        <v>4</v>
      </c>
      <c r="G27" s="19" t="s">
        <v>208</v>
      </c>
      <c r="H27" s="19">
        <v>1.72</v>
      </c>
      <c r="I27" s="19"/>
      <c r="J27" s="19"/>
      <c r="K27" s="19"/>
      <c r="L27" s="19"/>
      <c r="M27" s="19"/>
    </row>
    <row r="28" spans="2:13">
      <c r="B28" s="19"/>
      <c r="C28" s="19">
        <v>3</v>
      </c>
      <c r="D28" s="19">
        <v>3</v>
      </c>
      <c r="E28" s="19">
        <v>301</v>
      </c>
      <c r="F28" s="19" t="s">
        <v>4</v>
      </c>
      <c r="G28" s="19" t="s">
        <v>207</v>
      </c>
      <c r="H28" s="19">
        <v>1.93</v>
      </c>
      <c r="I28" s="19"/>
      <c r="J28" s="19"/>
      <c r="K28" s="19"/>
      <c r="L28" s="19"/>
      <c r="M28" s="19"/>
    </row>
    <row r="29" spans="2:13">
      <c r="B29" s="19"/>
      <c r="C29" s="19">
        <v>3</v>
      </c>
      <c r="D29" s="19">
        <v>4</v>
      </c>
      <c r="E29" s="19">
        <v>301</v>
      </c>
      <c r="F29" s="19" t="s">
        <v>4</v>
      </c>
      <c r="G29" s="19" t="s">
        <v>207</v>
      </c>
      <c r="H29" s="19">
        <v>2.06</v>
      </c>
      <c r="I29" s="19"/>
      <c r="J29" s="19"/>
      <c r="K29" s="19"/>
      <c r="L29" s="19"/>
      <c r="M29" s="19"/>
    </row>
    <row r="30" spans="2:13">
      <c r="B30" s="19" t="s">
        <v>143</v>
      </c>
      <c r="C30" s="19">
        <v>3</v>
      </c>
      <c r="D30" s="19">
        <v>5</v>
      </c>
      <c r="E30" s="19">
        <v>302</v>
      </c>
      <c r="F30" s="19" t="s">
        <v>1</v>
      </c>
      <c r="G30" s="19" t="s">
        <v>208</v>
      </c>
      <c r="H30" s="19">
        <v>1.952</v>
      </c>
      <c r="I30" s="19">
        <v>15.2</v>
      </c>
      <c r="J30" s="19">
        <v>33.5</v>
      </c>
      <c r="K30" s="19"/>
      <c r="L30" s="19"/>
      <c r="M30" s="19"/>
    </row>
    <row r="31" spans="2:13">
      <c r="B31" s="19" t="s">
        <v>147</v>
      </c>
      <c r="C31" s="19">
        <v>3</v>
      </c>
      <c r="D31" s="19">
        <v>6</v>
      </c>
      <c r="E31" s="19">
        <v>302</v>
      </c>
      <c r="F31" s="19" t="s">
        <v>1</v>
      </c>
      <c r="G31" s="19" t="s">
        <v>208</v>
      </c>
      <c r="H31" s="19">
        <v>2.286</v>
      </c>
      <c r="I31" s="19">
        <v>14.4</v>
      </c>
      <c r="J31" s="19">
        <v>32.6</v>
      </c>
      <c r="K31" s="19"/>
      <c r="L31" s="19">
        <v>6</v>
      </c>
      <c r="M31" s="19"/>
    </row>
    <row r="32" spans="2:13">
      <c r="B32" s="19" t="s">
        <v>151</v>
      </c>
      <c r="C32" s="19">
        <v>3</v>
      </c>
      <c r="D32" s="19">
        <v>7</v>
      </c>
      <c r="E32" s="19">
        <v>302</v>
      </c>
      <c r="F32" s="19" t="s">
        <v>1</v>
      </c>
      <c r="G32" s="19" t="s">
        <v>207</v>
      </c>
      <c r="H32" s="19">
        <v>2.8149999999999999</v>
      </c>
      <c r="I32" s="19">
        <v>14.3</v>
      </c>
      <c r="J32" s="19">
        <v>36.799999999999997</v>
      </c>
      <c r="K32" s="19"/>
      <c r="L32" s="19">
        <v>11</v>
      </c>
      <c r="M32" s="19"/>
    </row>
    <row r="33" spans="2:13">
      <c r="B33" s="19" t="s">
        <v>155</v>
      </c>
      <c r="C33" s="19">
        <v>3</v>
      </c>
      <c r="D33" s="19">
        <v>8</v>
      </c>
      <c r="E33" s="19">
        <v>302</v>
      </c>
      <c r="F33" s="19" t="s">
        <v>1</v>
      </c>
      <c r="G33" s="19" t="s">
        <v>207</v>
      </c>
      <c r="H33" s="19">
        <v>2.6429999999999998</v>
      </c>
      <c r="I33" s="19">
        <v>14.1</v>
      </c>
      <c r="J33" s="19">
        <v>36.299999999999997</v>
      </c>
      <c r="K33" s="19"/>
      <c r="L33" s="19">
        <v>14</v>
      </c>
      <c r="M33" s="19"/>
    </row>
    <row r="34" spans="2:13">
      <c r="B34" s="19" t="s">
        <v>159</v>
      </c>
      <c r="C34" s="19">
        <v>3</v>
      </c>
      <c r="D34" s="19">
        <v>9</v>
      </c>
      <c r="E34" s="19">
        <v>303</v>
      </c>
      <c r="F34" s="19" t="s">
        <v>0</v>
      </c>
      <c r="G34" s="19" t="s">
        <v>208</v>
      </c>
      <c r="H34" s="19">
        <v>1.05</v>
      </c>
      <c r="I34" s="19">
        <v>8.0399999999999991</v>
      </c>
      <c r="J34" s="19">
        <v>65.7</v>
      </c>
      <c r="K34" s="19"/>
      <c r="L34" s="19">
        <v>19</v>
      </c>
      <c r="M34" s="19"/>
    </row>
    <row r="35" spans="2:13">
      <c r="B35" s="19" t="s">
        <v>163</v>
      </c>
      <c r="C35" s="19">
        <v>3</v>
      </c>
      <c r="D35" s="19">
        <v>10</v>
      </c>
      <c r="E35" s="19">
        <v>303</v>
      </c>
      <c r="F35" s="19" t="s">
        <v>0</v>
      </c>
      <c r="G35" s="19" t="s">
        <v>208</v>
      </c>
      <c r="H35" s="19">
        <v>1.19</v>
      </c>
      <c r="I35" s="19">
        <v>9.44</v>
      </c>
      <c r="J35" s="19">
        <v>63.3</v>
      </c>
      <c r="K35" s="19"/>
      <c r="L35" s="19">
        <v>22</v>
      </c>
      <c r="M35" s="19"/>
    </row>
    <row r="36" spans="2:13">
      <c r="B36" s="19" t="s">
        <v>167</v>
      </c>
      <c r="C36" s="19">
        <v>3</v>
      </c>
      <c r="D36" s="19">
        <v>11</v>
      </c>
      <c r="E36" s="19">
        <v>303</v>
      </c>
      <c r="F36" s="19" t="s">
        <v>0</v>
      </c>
      <c r="G36" s="19" t="s">
        <v>207</v>
      </c>
      <c r="H36" s="19">
        <v>1.24</v>
      </c>
      <c r="I36" s="19">
        <v>8.91</v>
      </c>
      <c r="J36" s="19">
        <v>65.7</v>
      </c>
      <c r="K36" s="19"/>
      <c r="L36" s="19">
        <v>27</v>
      </c>
      <c r="M36" s="19"/>
    </row>
    <row r="37" spans="2:13">
      <c r="B37" s="19" t="s">
        <v>171</v>
      </c>
      <c r="C37" s="19">
        <v>3</v>
      </c>
      <c r="D37" s="19">
        <v>12</v>
      </c>
      <c r="E37" s="19">
        <v>303</v>
      </c>
      <c r="F37" s="19" t="s">
        <v>0</v>
      </c>
      <c r="G37" s="19" t="s">
        <v>207</v>
      </c>
      <c r="H37" s="19">
        <v>1.41</v>
      </c>
      <c r="I37" s="19">
        <v>8.75</v>
      </c>
      <c r="J37" s="19">
        <v>63.6</v>
      </c>
      <c r="K37" s="19"/>
      <c r="L37" s="19">
        <v>30</v>
      </c>
      <c r="M37" s="19"/>
    </row>
    <row r="38" spans="2:13">
      <c r="B38" s="19" t="s">
        <v>144</v>
      </c>
      <c r="C38" s="19">
        <v>4</v>
      </c>
      <c r="D38" s="19">
        <v>1</v>
      </c>
      <c r="E38" s="19">
        <v>401</v>
      </c>
      <c r="F38" s="19" t="s">
        <v>1</v>
      </c>
      <c r="G38" s="19" t="s">
        <v>208</v>
      </c>
      <c r="H38" s="19">
        <v>2.3290000000000002</v>
      </c>
      <c r="I38" s="19">
        <v>13.7</v>
      </c>
      <c r="J38" s="19">
        <v>40.700000000000003</v>
      </c>
      <c r="L38" s="19">
        <v>4</v>
      </c>
      <c r="M38" s="19"/>
    </row>
    <row r="39" spans="2:13">
      <c r="B39" s="19" t="s">
        <v>148</v>
      </c>
      <c r="C39" s="19">
        <v>4</v>
      </c>
      <c r="D39" s="19">
        <v>2</v>
      </c>
      <c r="E39" s="19">
        <v>401</v>
      </c>
      <c r="F39" s="19" t="s">
        <v>1</v>
      </c>
      <c r="G39" s="19" t="s">
        <v>208</v>
      </c>
      <c r="H39" s="19">
        <v>2.0019999999999998</v>
      </c>
      <c r="I39" s="19">
        <v>13.3</v>
      </c>
      <c r="J39" s="19">
        <v>34.799999999999997</v>
      </c>
      <c r="L39" s="19">
        <v>5</v>
      </c>
      <c r="M39" s="19"/>
    </row>
    <row r="40" spans="2:13">
      <c r="B40" s="19" t="s">
        <v>152</v>
      </c>
      <c r="C40" s="19">
        <v>4</v>
      </c>
      <c r="D40" s="19">
        <v>3</v>
      </c>
      <c r="E40" s="19">
        <v>401</v>
      </c>
      <c r="F40" s="19" t="s">
        <v>1</v>
      </c>
      <c r="G40" s="19" t="s">
        <v>207</v>
      </c>
      <c r="H40" s="19">
        <v>2.4609999999999999</v>
      </c>
      <c r="I40" s="19">
        <v>13.4</v>
      </c>
      <c r="J40" s="19">
        <v>39.9</v>
      </c>
      <c r="L40" s="19">
        <v>12</v>
      </c>
      <c r="M40" s="19"/>
    </row>
    <row r="41" spans="2:13">
      <c r="B41" s="19" t="s">
        <v>156</v>
      </c>
      <c r="C41" s="19">
        <v>4</v>
      </c>
      <c r="D41" s="19">
        <v>4</v>
      </c>
      <c r="E41" s="19">
        <v>401</v>
      </c>
      <c r="F41" s="19" t="s">
        <v>1</v>
      </c>
      <c r="G41" s="19" t="s">
        <v>207</v>
      </c>
      <c r="H41" s="19">
        <v>2.839</v>
      </c>
      <c r="I41" s="19">
        <v>13.2</v>
      </c>
      <c r="J41" s="19">
        <v>43</v>
      </c>
      <c r="L41" s="19">
        <v>13</v>
      </c>
      <c r="M41" s="19"/>
    </row>
    <row r="42" spans="2:13">
      <c r="B42" s="19" t="s">
        <v>160</v>
      </c>
      <c r="C42" s="19">
        <v>4</v>
      </c>
      <c r="D42" s="19">
        <v>5</v>
      </c>
      <c r="E42" s="19">
        <v>402</v>
      </c>
      <c r="F42" s="19" t="s">
        <v>0</v>
      </c>
      <c r="G42" s="19" t="s">
        <v>208</v>
      </c>
      <c r="H42" s="19">
        <v>1.34</v>
      </c>
      <c r="I42" s="19">
        <v>9.89</v>
      </c>
      <c r="J42" s="19">
        <v>62.6</v>
      </c>
      <c r="L42" s="19">
        <v>20</v>
      </c>
      <c r="M42" s="19"/>
    </row>
    <row r="43" spans="2:13">
      <c r="B43" s="19" t="s">
        <v>164</v>
      </c>
      <c r="C43" s="19">
        <v>4</v>
      </c>
      <c r="D43" s="19">
        <v>6</v>
      </c>
      <c r="E43" s="19">
        <v>402</v>
      </c>
      <c r="F43" s="19" t="s">
        <v>0</v>
      </c>
      <c r="G43" s="19" t="s">
        <v>208</v>
      </c>
      <c r="H43" s="19">
        <v>1.45</v>
      </c>
      <c r="I43" s="19">
        <v>11.1</v>
      </c>
      <c r="J43" s="19">
        <v>64.400000000000006</v>
      </c>
      <c r="L43" s="19">
        <v>21</v>
      </c>
      <c r="M43" s="19"/>
    </row>
    <row r="44" spans="2:13">
      <c r="B44" s="19" t="s">
        <v>168</v>
      </c>
      <c r="C44" s="19">
        <v>4</v>
      </c>
      <c r="D44" s="19">
        <v>7</v>
      </c>
      <c r="E44" s="19">
        <v>402</v>
      </c>
      <c r="F44" s="19" t="s">
        <v>0</v>
      </c>
      <c r="G44" s="19" t="s">
        <v>207</v>
      </c>
      <c r="H44" s="19">
        <v>1.72</v>
      </c>
      <c r="I44" s="19">
        <v>11.4</v>
      </c>
      <c r="J44" s="19">
        <v>63.4</v>
      </c>
      <c r="L44" s="19">
        <v>28</v>
      </c>
      <c r="M44" s="19"/>
    </row>
    <row r="45" spans="2:13">
      <c r="B45" s="19" t="s">
        <v>172</v>
      </c>
      <c r="C45" s="19">
        <v>4</v>
      </c>
      <c r="D45" s="19">
        <v>8</v>
      </c>
      <c r="E45" s="19">
        <v>402</v>
      </c>
      <c r="F45" s="19" t="s">
        <v>0</v>
      </c>
      <c r="G45" s="19" t="s">
        <v>207</v>
      </c>
      <c r="H45" s="19">
        <v>1.585</v>
      </c>
      <c r="I45" s="19">
        <v>7.57</v>
      </c>
      <c r="J45" s="19">
        <v>66.3</v>
      </c>
      <c r="L45" s="19">
        <v>29</v>
      </c>
      <c r="M45" s="19"/>
    </row>
    <row r="46" spans="2:13">
      <c r="C46" s="19">
        <v>4</v>
      </c>
      <c r="D46" s="19">
        <v>9</v>
      </c>
      <c r="E46" s="20">
        <v>403</v>
      </c>
      <c r="F46" s="20" t="s">
        <v>4</v>
      </c>
      <c r="G46" s="19" t="s">
        <v>208</v>
      </c>
      <c r="H46" s="20">
        <v>1.42</v>
      </c>
      <c r="M46" s="19"/>
    </row>
    <row r="47" spans="2:13">
      <c r="C47" s="19">
        <v>4</v>
      </c>
      <c r="D47" s="19">
        <v>10</v>
      </c>
      <c r="E47" s="20">
        <v>403</v>
      </c>
      <c r="F47" s="20" t="s">
        <v>4</v>
      </c>
      <c r="G47" s="19" t="s">
        <v>208</v>
      </c>
      <c r="H47" s="20">
        <v>1.79</v>
      </c>
    </row>
    <row r="48" spans="2:13">
      <c r="C48" s="19">
        <v>4</v>
      </c>
      <c r="D48" s="19">
        <v>11</v>
      </c>
      <c r="E48" s="20">
        <v>403</v>
      </c>
      <c r="F48" s="20" t="s">
        <v>4</v>
      </c>
      <c r="G48" s="19" t="s">
        <v>207</v>
      </c>
      <c r="H48" s="20">
        <v>2.11</v>
      </c>
    </row>
    <row r="49" spans="3:8">
      <c r="C49" s="19">
        <v>4</v>
      </c>
      <c r="D49" s="19">
        <v>12</v>
      </c>
      <c r="E49" s="20">
        <v>403</v>
      </c>
      <c r="F49" s="20" t="s">
        <v>4</v>
      </c>
      <c r="G49" s="19" t="s">
        <v>207</v>
      </c>
      <c r="H49" s="20">
        <v>2.4300000000000002</v>
      </c>
    </row>
  </sheetData>
  <sortState ref="B2:L46">
    <sortCondition ref="C2:C46"/>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B1" workbookViewId="0">
      <selection activeCell="F9" sqref="F9"/>
    </sheetView>
  </sheetViews>
  <sheetFormatPr baseColWidth="10" defaultColWidth="8.83203125" defaultRowHeight="14" x14ac:dyDescent="0"/>
  <cols>
    <col min="1" max="1" width="15.6640625" customWidth="1"/>
    <col min="2" max="2" width="12.6640625" style="11" bestFit="1" customWidth="1"/>
    <col min="3" max="4" width="11.83203125" bestFit="1" customWidth="1"/>
    <col min="5" max="5" width="12.6640625" bestFit="1" customWidth="1"/>
    <col min="6" max="7" width="11.83203125" bestFit="1" customWidth="1"/>
    <col min="9" max="9" width="15" bestFit="1" customWidth="1"/>
    <col min="10" max="10" width="12.6640625" bestFit="1" customWidth="1"/>
    <col min="11" max="12" width="11.83203125" bestFit="1" customWidth="1"/>
    <col min="13" max="13" width="12.6640625" bestFit="1" customWidth="1"/>
    <col min="14" max="15" width="11.83203125" bestFit="1" customWidth="1"/>
  </cols>
  <sheetData>
    <row r="1" spans="1:16" ht="18">
      <c r="A1" s="7" t="s">
        <v>83</v>
      </c>
      <c r="B1" s="8"/>
      <c r="C1" s="7"/>
      <c r="D1" s="7"/>
    </row>
    <row r="2" spans="1:16" s="17" customFormat="1" ht="18">
      <c r="A2" s="7"/>
      <c r="B2" s="8"/>
      <c r="C2" s="7"/>
      <c r="D2" s="7"/>
      <c r="E2" s="19"/>
      <c r="F2" s="19"/>
      <c r="G2" s="19"/>
      <c r="H2" s="19"/>
      <c r="I2" s="19"/>
      <c r="J2" s="19"/>
    </row>
    <row r="3" spans="1:16" ht="18">
      <c r="A3" s="18"/>
      <c r="B3" s="8"/>
      <c r="C3" s="7"/>
      <c r="D3" s="7"/>
      <c r="E3" s="19"/>
      <c r="F3" s="19"/>
      <c r="G3" s="19"/>
      <c r="H3" s="19"/>
      <c r="I3" s="19"/>
      <c r="J3" s="19"/>
      <c r="K3" s="19"/>
      <c r="L3" s="19"/>
      <c r="M3" s="19"/>
      <c r="N3" s="19"/>
      <c r="O3" s="19"/>
      <c r="P3" s="19"/>
    </row>
    <row r="4" spans="1:16" ht="18">
      <c r="A4" s="9" t="s">
        <v>77</v>
      </c>
      <c r="B4" s="9" t="s">
        <v>235</v>
      </c>
      <c r="C4" s="10" t="s">
        <v>239</v>
      </c>
      <c r="D4" s="9" t="s">
        <v>233</v>
      </c>
      <c r="E4" s="25" t="s">
        <v>235</v>
      </c>
      <c r="F4" s="26" t="s">
        <v>239</v>
      </c>
      <c r="G4" s="25" t="s">
        <v>233</v>
      </c>
      <c r="H4" s="19"/>
      <c r="I4" s="19"/>
      <c r="J4" s="19"/>
      <c r="K4" s="19"/>
      <c r="L4" s="19"/>
      <c r="M4" s="19"/>
      <c r="N4" s="19"/>
      <c r="O4" s="19"/>
      <c r="P4" s="19"/>
    </row>
    <row r="5" spans="1:16" ht="18">
      <c r="A5" s="9" t="s">
        <v>240</v>
      </c>
      <c r="B5" s="9" t="s">
        <v>208</v>
      </c>
      <c r="C5" s="23">
        <v>12.5</v>
      </c>
      <c r="D5" s="23">
        <v>10.97</v>
      </c>
      <c r="E5" s="19" t="s">
        <v>208</v>
      </c>
      <c r="F5" s="24">
        <f>AVERAGE(C5,C7,C9,C11)</f>
        <v>12.71</v>
      </c>
      <c r="G5" s="24">
        <f>AVERAGE(D5,D7,D9,D11)</f>
        <v>10.995000000000001</v>
      </c>
      <c r="H5" s="19"/>
      <c r="I5" s="19"/>
      <c r="J5" s="19"/>
      <c r="K5" s="19"/>
      <c r="L5" s="19"/>
      <c r="M5" s="19"/>
      <c r="N5" s="19"/>
      <c r="O5" s="19"/>
      <c r="P5" s="19"/>
    </row>
    <row r="6" spans="1:16" ht="18">
      <c r="A6" s="9" t="s">
        <v>240</v>
      </c>
      <c r="B6" s="9" t="s">
        <v>207</v>
      </c>
      <c r="C6" s="23">
        <v>12.81</v>
      </c>
      <c r="D6" s="23">
        <v>10.98</v>
      </c>
      <c r="E6" s="19" t="s">
        <v>207</v>
      </c>
      <c r="F6" s="24">
        <f>AVERAGE(C6,C8,C10,C12)</f>
        <v>12.952500000000001</v>
      </c>
      <c r="G6" s="24">
        <f>AVERAGE(D6,D8,D10,D12)</f>
        <v>10.987500000000001</v>
      </c>
      <c r="H6" s="19"/>
      <c r="I6" s="19"/>
      <c r="J6" s="19"/>
      <c r="K6" s="19"/>
      <c r="L6" s="19"/>
      <c r="M6" s="19"/>
      <c r="N6" s="19"/>
      <c r="O6" s="19"/>
      <c r="P6" s="19"/>
    </row>
    <row r="7" spans="1:16" ht="18">
      <c r="A7" s="9" t="s">
        <v>241</v>
      </c>
      <c r="B7" s="9" t="s">
        <v>208</v>
      </c>
      <c r="C7" s="23">
        <v>13.13</v>
      </c>
      <c r="D7" s="23">
        <v>11.02</v>
      </c>
      <c r="E7" s="19"/>
      <c r="F7" s="19"/>
      <c r="G7" s="19"/>
      <c r="H7" s="19"/>
      <c r="I7" s="19"/>
      <c r="J7" s="19"/>
      <c r="K7" s="19"/>
      <c r="L7" s="19"/>
      <c r="M7" s="19"/>
      <c r="N7" s="19"/>
      <c r="O7" s="19"/>
      <c r="P7" s="19"/>
    </row>
    <row r="8" spans="1:16" ht="18">
      <c r="A8" s="9" t="s">
        <v>241</v>
      </c>
      <c r="B8" s="9" t="s">
        <v>207</v>
      </c>
      <c r="C8" s="23">
        <v>12.66</v>
      </c>
      <c r="D8" s="23">
        <v>11.08</v>
      </c>
      <c r="E8" s="19"/>
      <c r="F8" s="24">
        <f>F6-F5</f>
        <v>0.24249999999999972</v>
      </c>
      <c r="G8" s="19"/>
      <c r="H8" s="19"/>
      <c r="I8" s="19"/>
      <c r="J8" s="19"/>
      <c r="K8" s="19"/>
      <c r="L8" s="19"/>
      <c r="M8" s="19"/>
      <c r="N8" s="19"/>
      <c r="O8" s="19"/>
      <c r="P8" s="19"/>
    </row>
    <row r="9" spans="1:16" ht="18">
      <c r="A9" s="9" t="s">
        <v>242</v>
      </c>
      <c r="B9" s="9" t="s">
        <v>208</v>
      </c>
      <c r="C9" s="23">
        <v>12.93</v>
      </c>
      <c r="D9" s="23">
        <v>10.9</v>
      </c>
      <c r="E9" s="19"/>
      <c r="F9" s="19"/>
      <c r="G9" s="19"/>
      <c r="H9" s="19"/>
      <c r="I9" s="19"/>
      <c r="J9" s="19"/>
      <c r="K9" s="19"/>
      <c r="L9" s="19"/>
      <c r="M9" s="19"/>
      <c r="N9" s="19"/>
      <c r="O9" s="19"/>
      <c r="P9" s="19"/>
    </row>
    <row r="10" spans="1:16" ht="18">
      <c r="A10" s="9" t="s">
        <v>242</v>
      </c>
      <c r="B10" s="9" t="s">
        <v>207</v>
      </c>
      <c r="C10" s="23">
        <v>13.21</v>
      </c>
      <c r="D10" s="23">
        <v>10.92</v>
      </c>
      <c r="E10" s="19"/>
      <c r="F10" s="19"/>
      <c r="G10" s="19"/>
      <c r="H10" s="19"/>
      <c r="I10" s="19"/>
      <c r="J10" s="19"/>
      <c r="K10" s="19"/>
      <c r="L10" s="19"/>
      <c r="M10" s="19"/>
      <c r="N10" s="19"/>
      <c r="O10" s="19"/>
      <c r="P10" s="19"/>
    </row>
    <row r="11" spans="1:16" ht="18">
      <c r="A11" s="9" t="s">
        <v>243</v>
      </c>
      <c r="B11" s="9" t="s">
        <v>208</v>
      </c>
      <c r="C11" s="23">
        <v>12.28</v>
      </c>
      <c r="D11" s="23">
        <v>11.09</v>
      </c>
      <c r="E11" s="19"/>
      <c r="F11" s="19"/>
      <c r="G11" s="19"/>
      <c r="H11" s="19"/>
      <c r="I11" s="19"/>
      <c r="J11" s="19"/>
      <c r="K11" s="19"/>
      <c r="L11" s="19"/>
      <c r="M11" s="19"/>
      <c r="N11" s="19"/>
      <c r="O11" s="19"/>
      <c r="P11" s="19"/>
    </row>
    <row r="12" spans="1:16" ht="18">
      <c r="A12" s="9" t="s">
        <v>243</v>
      </c>
      <c r="B12" s="9" t="s">
        <v>207</v>
      </c>
      <c r="C12" s="23">
        <v>13.13</v>
      </c>
      <c r="D12" s="23">
        <v>10.97</v>
      </c>
      <c r="E12" s="19"/>
      <c r="F12" s="19"/>
      <c r="G12" s="19"/>
      <c r="H12" s="19"/>
      <c r="I12" s="19"/>
      <c r="J12" s="19"/>
      <c r="K12" s="19"/>
      <c r="L12" s="19"/>
      <c r="M12" s="19"/>
      <c r="N12" s="19"/>
      <c r="O12" s="19"/>
      <c r="P12" s="19"/>
    </row>
    <row r="13" spans="1:16" ht="18">
      <c r="A13" s="7"/>
      <c r="B13" s="8"/>
      <c r="C13" s="28">
        <f>C10-C11</f>
        <v>0.93000000000000149</v>
      </c>
      <c r="E13" s="19"/>
      <c r="F13" s="19"/>
      <c r="G13" s="19"/>
      <c r="H13" s="19"/>
      <c r="I13" s="19"/>
      <c r="J13" s="19"/>
      <c r="K13" s="19"/>
      <c r="L13" s="19"/>
      <c r="M13" s="19"/>
      <c r="N13" s="19"/>
      <c r="O13" s="19"/>
      <c r="P13" s="19"/>
    </row>
    <row r="14" spans="1:16" ht="18">
      <c r="A14" s="7" t="s">
        <v>20</v>
      </c>
      <c r="B14" s="8"/>
      <c r="C14" s="7"/>
      <c r="D14" s="7"/>
      <c r="I14" s="19"/>
      <c r="J14" s="19"/>
      <c r="K14" s="19"/>
      <c r="L14" s="19"/>
      <c r="M14" s="19"/>
      <c r="N14" s="19"/>
      <c r="O14" s="19"/>
      <c r="P14" s="19"/>
    </row>
    <row r="15" spans="1:16" ht="18">
      <c r="A15" s="7" t="s">
        <v>79</v>
      </c>
      <c r="B15" s="8"/>
      <c r="C15" s="7"/>
      <c r="D15" s="7"/>
      <c r="I15" s="19"/>
      <c r="J15" s="19"/>
      <c r="K15" s="19"/>
      <c r="L15" s="19"/>
      <c r="M15" s="19"/>
      <c r="N15" s="19"/>
      <c r="O15" s="19"/>
      <c r="P15" s="19"/>
    </row>
    <row r="16" spans="1:16" ht="18">
      <c r="A16" s="7" t="s">
        <v>80</v>
      </c>
      <c r="B16" s="8"/>
      <c r="C16" s="7"/>
      <c r="D16" s="7"/>
    </row>
    <row r="17" spans="1:4" ht="18">
      <c r="A17" s="7" t="s">
        <v>81</v>
      </c>
      <c r="B17" s="8"/>
      <c r="C17" s="7"/>
      <c r="D17" s="7"/>
    </row>
    <row r="18" spans="1:4" ht="18">
      <c r="A18" s="7" t="s">
        <v>82</v>
      </c>
      <c r="B18" s="8"/>
      <c r="C18" s="7"/>
      <c r="D18" s="7"/>
    </row>
    <row r="19" spans="1:4" ht="18">
      <c r="A19" s="7"/>
      <c r="B19" s="8"/>
      <c r="C19" s="7"/>
      <c r="D19" s="7"/>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G9" sqref="G9"/>
    </sheetView>
  </sheetViews>
  <sheetFormatPr baseColWidth="10" defaultColWidth="8.83203125" defaultRowHeight="14" x14ac:dyDescent="0"/>
  <cols>
    <col min="1" max="1" width="28.33203125" customWidth="1"/>
    <col min="2" max="2" width="12.6640625" style="19" bestFit="1" customWidth="1"/>
    <col min="3" max="3" width="15.5" style="11" bestFit="1" customWidth="1"/>
    <col min="4" max="4" width="11.83203125" bestFit="1" customWidth="1"/>
    <col min="6" max="6" width="12.6640625" bestFit="1" customWidth="1"/>
    <col min="7" max="7" width="15.5" bestFit="1" customWidth="1"/>
    <col min="8" max="8" width="11.83203125" bestFit="1" customWidth="1"/>
  </cols>
  <sheetData>
    <row r="1" spans="1:12" ht="18">
      <c r="A1" s="7" t="s">
        <v>84</v>
      </c>
      <c r="B1" s="7"/>
      <c r="C1" s="8"/>
      <c r="D1" s="7"/>
      <c r="E1" s="7"/>
    </row>
    <row r="2" spans="1:12" ht="18">
      <c r="A2" s="7"/>
      <c r="B2" s="7"/>
      <c r="C2" s="8"/>
      <c r="D2" s="7"/>
      <c r="E2" s="7"/>
      <c r="F2" s="19"/>
      <c r="G2" s="19"/>
      <c r="H2" s="19"/>
      <c r="I2" s="19"/>
      <c r="J2" s="19"/>
    </row>
    <row r="3" spans="1:12" s="17" customFormat="1" ht="18">
      <c r="A3" s="18" t="s">
        <v>128</v>
      </c>
      <c r="B3" s="18"/>
      <c r="C3" s="8"/>
      <c r="D3" s="7"/>
      <c r="E3" s="7"/>
      <c r="F3" s="19"/>
      <c r="G3" s="19"/>
      <c r="H3" s="19"/>
      <c r="I3" s="19"/>
      <c r="J3" s="19"/>
    </row>
    <row r="4" spans="1:12" ht="18">
      <c r="A4" s="9" t="s">
        <v>77</v>
      </c>
      <c r="B4" s="9" t="s">
        <v>235</v>
      </c>
      <c r="C4" s="10" t="s">
        <v>78</v>
      </c>
      <c r="D4" s="9" t="s">
        <v>233</v>
      </c>
      <c r="E4" s="7"/>
      <c r="F4" s="25" t="s">
        <v>235</v>
      </c>
      <c r="G4" s="26" t="s">
        <v>78</v>
      </c>
      <c r="H4" s="25" t="s">
        <v>233</v>
      </c>
      <c r="I4" s="19"/>
      <c r="J4" s="19"/>
    </row>
    <row r="5" spans="1:12" ht="18">
      <c r="A5" s="9" t="s">
        <v>234</v>
      </c>
      <c r="B5" s="9" t="s">
        <v>208</v>
      </c>
      <c r="C5" s="23">
        <v>42.01</v>
      </c>
      <c r="D5" s="23">
        <v>5.53</v>
      </c>
      <c r="E5" s="7"/>
      <c r="F5" s="25" t="s">
        <v>208</v>
      </c>
      <c r="G5" s="27">
        <f>AVERAGE(C5,C7,C9,C11)</f>
        <v>42.394999999999996</v>
      </c>
      <c r="H5" s="27">
        <f>AVERAGE(D5,D7,D9,D11)</f>
        <v>5.5500000000000007</v>
      </c>
      <c r="I5" s="19"/>
      <c r="J5" s="19"/>
    </row>
    <row r="6" spans="1:12" ht="18">
      <c r="A6" s="9" t="s">
        <v>234</v>
      </c>
      <c r="B6" s="9" t="s">
        <v>207</v>
      </c>
      <c r="C6" s="23">
        <v>43.04</v>
      </c>
      <c r="D6" s="23">
        <v>5.33</v>
      </c>
      <c r="E6" s="7"/>
      <c r="F6" s="25" t="s">
        <v>207</v>
      </c>
      <c r="G6" s="27">
        <f>AVERAGE(C6,C8,C10,C12)</f>
        <v>42.737499999999997</v>
      </c>
      <c r="H6" s="27">
        <f>AVERAGE(D6,D8,D10,D12)</f>
        <v>5.3549999999999995</v>
      </c>
      <c r="I6" s="19"/>
      <c r="J6" s="19"/>
    </row>
    <row r="7" spans="1:12" ht="18">
      <c r="A7" s="9" t="s">
        <v>236</v>
      </c>
      <c r="B7" s="9" t="s">
        <v>208</v>
      </c>
      <c r="C7" s="23">
        <v>42.88</v>
      </c>
      <c r="D7" s="23">
        <v>5.57</v>
      </c>
      <c r="E7" s="7"/>
      <c r="F7" s="19"/>
      <c r="G7" s="19"/>
      <c r="H7" s="19"/>
      <c r="I7" s="19"/>
      <c r="J7" s="19"/>
    </row>
    <row r="8" spans="1:12" ht="18">
      <c r="A8" s="9" t="s">
        <v>236</v>
      </c>
      <c r="B8" s="9" t="s">
        <v>207</v>
      </c>
      <c r="C8" s="23">
        <v>42.46</v>
      </c>
      <c r="D8" s="23">
        <v>5.49</v>
      </c>
      <c r="E8" s="7"/>
      <c r="F8" s="19"/>
      <c r="G8" s="24">
        <f>G6-G5</f>
        <v>0.34250000000000114</v>
      </c>
      <c r="H8" s="19"/>
      <c r="I8" s="19"/>
      <c r="J8" s="19"/>
    </row>
    <row r="9" spans="1:12" ht="18">
      <c r="A9" s="9" t="s">
        <v>237</v>
      </c>
      <c r="B9" s="9" t="s">
        <v>208</v>
      </c>
      <c r="C9" s="23">
        <v>42.52</v>
      </c>
      <c r="D9" s="23">
        <v>5.43</v>
      </c>
      <c r="E9" s="7"/>
      <c r="F9" s="19"/>
      <c r="G9" s="19"/>
      <c r="H9" s="19"/>
      <c r="I9" s="19"/>
      <c r="J9" s="19"/>
    </row>
    <row r="10" spans="1:12" ht="18">
      <c r="A10" s="9" t="s">
        <v>237</v>
      </c>
      <c r="B10" s="9" t="s">
        <v>207</v>
      </c>
      <c r="C10" s="23">
        <v>43.26</v>
      </c>
      <c r="D10" s="23">
        <v>5.31</v>
      </c>
      <c r="E10" s="7"/>
      <c r="F10" s="19"/>
      <c r="G10" s="19"/>
      <c r="H10" s="19"/>
      <c r="I10" s="19"/>
      <c r="J10" s="19"/>
    </row>
    <row r="11" spans="1:12" ht="18">
      <c r="A11" s="9" t="s">
        <v>238</v>
      </c>
      <c r="B11" s="9" t="s">
        <v>208</v>
      </c>
      <c r="C11" s="23">
        <v>42.17</v>
      </c>
      <c r="D11" s="23">
        <v>5.67</v>
      </c>
      <c r="E11" s="7"/>
      <c r="F11" s="19"/>
      <c r="G11" s="19"/>
      <c r="H11" s="19"/>
      <c r="I11" s="19"/>
      <c r="J11" s="19"/>
    </row>
    <row r="12" spans="1:12" ht="18">
      <c r="A12" s="9" t="s">
        <v>238</v>
      </c>
      <c r="B12" s="9" t="s">
        <v>207</v>
      </c>
      <c r="C12" s="23">
        <v>42.19</v>
      </c>
      <c r="D12" s="23">
        <v>5.29</v>
      </c>
      <c r="E12" s="7"/>
      <c r="F12" s="19"/>
      <c r="G12" s="19"/>
      <c r="H12" s="19"/>
      <c r="I12" s="19"/>
      <c r="J12" s="19"/>
    </row>
    <row r="13" spans="1:12" ht="18">
      <c r="A13" s="7"/>
      <c r="B13" s="7"/>
      <c r="C13" s="8">
        <f>C10-C5</f>
        <v>1.25</v>
      </c>
      <c r="D13" s="7"/>
      <c r="E13" s="7"/>
      <c r="F13" s="19"/>
      <c r="G13" s="19"/>
      <c r="H13" s="19"/>
      <c r="I13" s="19"/>
      <c r="J13" s="19"/>
      <c r="K13" s="19"/>
      <c r="L13" s="19"/>
    </row>
    <row r="14" spans="1:12" ht="18">
      <c r="A14" s="7" t="s">
        <v>20</v>
      </c>
      <c r="B14" s="7"/>
      <c r="C14" s="8"/>
      <c r="D14" s="7"/>
      <c r="E14" s="7"/>
      <c r="F14" s="19"/>
      <c r="G14" s="19"/>
      <c r="H14" s="19"/>
      <c r="I14" s="19"/>
      <c r="J14" s="19"/>
      <c r="K14" s="19"/>
      <c r="L14" s="19"/>
    </row>
    <row r="15" spans="1:12" ht="18">
      <c r="A15" s="7" t="s">
        <v>79</v>
      </c>
      <c r="B15" s="7"/>
      <c r="C15" s="8"/>
      <c r="D15" s="7"/>
      <c r="E15" s="7"/>
    </row>
    <row r="16" spans="1:12" ht="18">
      <c r="A16" s="7" t="s">
        <v>80</v>
      </c>
      <c r="B16" s="7"/>
      <c r="C16" s="8"/>
      <c r="D16" s="7"/>
      <c r="E16" s="7"/>
    </row>
    <row r="17" spans="1:5" ht="18">
      <c r="A17" s="7" t="s">
        <v>81</v>
      </c>
      <c r="B17" s="7"/>
      <c r="C17" s="8"/>
      <c r="D17" s="7"/>
      <c r="E17" s="7"/>
    </row>
    <row r="18" spans="1:5" ht="18">
      <c r="A18" s="7" t="s">
        <v>82</v>
      </c>
      <c r="B18" s="7"/>
      <c r="C18" s="8"/>
      <c r="D18" s="7"/>
      <c r="E18" s="7"/>
    </row>
    <row r="19" spans="1:5" ht="18">
      <c r="A19" s="7"/>
      <c r="B19" s="7"/>
      <c r="C19" s="8"/>
      <c r="D19" s="7"/>
      <c r="E19" s="7"/>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H9" sqref="H9"/>
    </sheetView>
  </sheetViews>
  <sheetFormatPr baseColWidth="10" defaultColWidth="8.83203125" defaultRowHeight="14" x14ac:dyDescent="0"/>
  <cols>
    <col min="1" max="1" width="11.1640625" customWidth="1"/>
    <col min="2" max="2" width="4.6640625" bestFit="1" customWidth="1"/>
    <col min="4" max="4" width="3.6640625" bestFit="1" customWidth="1"/>
    <col min="6" max="6" width="3.6640625" bestFit="1" customWidth="1"/>
    <col min="8" max="8" width="12.5" customWidth="1"/>
  </cols>
  <sheetData>
    <row r="1" spans="1:7">
      <c r="A1" t="s">
        <v>3</v>
      </c>
      <c r="E1" t="s">
        <v>7</v>
      </c>
      <c r="G1" t="s">
        <v>17</v>
      </c>
    </row>
    <row r="2" spans="1:7" ht="15" thickBot="1"/>
    <row r="3" spans="1:7">
      <c r="C3" s="1"/>
      <c r="E3" s="1"/>
      <c r="G3" s="1"/>
    </row>
    <row r="4" spans="1:7" ht="15" thickBot="1">
      <c r="B4" t="s">
        <v>5</v>
      </c>
      <c r="C4" s="2" t="s">
        <v>0</v>
      </c>
      <c r="E4" s="2" t="s">
        <v>4</v>
      </c>
      <c r="G4" s="2" t="s">
        <v>1</v>
      </c>
    </row>
    <row r="5" spans="1:7" ht="15" thickBot="1">
      <c r="B5" t="s">
        <v>2</v>
      </c>
    </row>
    <row r="6" spans="1:7">
      <c r="C6" s="1"/>
      <c r="E6" s="1"/>
      <c r="G6" s="1"/>
    </row>
    <row r="7" spans="1:7" ht="15" thickBot="1">
      <c r="B7" t="s">
        <v>5</v>
      </c>
      <c r="C7" s="2" t="s">
        <v>1</v>
      </c>
      <c r="E7" s="2" t="s">
        <v>0</v>
      </c>
      <c r="G7" s="2" t="s">
        <v>4</v>
      </c>
    </row>
    <row r="8" spans="1:7" ht="15" thickBot="1">
      <c r="B8" t="s">
        <v>2</v>
      </c>
    </row>
    <row r="9" spans="1:7">
      <c r="C9" s="1"/>
      <c r="E9" s="1"/>
      <c r="G9" s="1"/>
    </row>
    <row r="10" spans="1:7" ht="15" thickBot="1">
      <c r="B10" t="s">
        <v>5</v>
      </c>
      <c r="C10" s="2" t="s">
        <v>4</v>
      </c>
      <c r="E10" s="2" t="s">
        <v>1</v>
      </c>
      <c r="G10" s="2" t="s">
        <v>0</v>
      </c>
    </row>
    <row r="11" spans="1:7" ht="15" thickBot="1">
      <c r="B11" t="s">
        <v>2</v>
      </c>
    </row>
    <row r="12" spans="1:7">
      <c r="C12" s="1"/>
      <c r="E12" s="1"/>
      <c r="G12" s="1"/>
    </row>
    <row r="13" spans="1:7" ht="15" thickBot="1">
      <c r="B13" t="s">
        <v>5</v>
      </c>
      <c r="C13" s="2" t="s">
        <v>0</v>
      </c>
      <c r="E13" s="2" t="s">
        <v>4</v>
      </c>
      <c r="G13" s="2" t="s">
        <v>1</v>
      </c>
    </row>
    <row r="14" spans="1:7">
      <c r="C14" t="s">
        <v>6</v>
      </c>
      <c r="D14" t="s">
        <v>2</v>
      </c>
      <c r="E14" t="s">
        <v>6</v>
      </c>
      <c r="F14" t="s">
        <v>2</v>
      </c>
      <c r="G14" t="s">
        <v>6</v>
      </c>
    </row>
    <row r="16" spans="1:7">
      <c r="B16" t="s">
        <v>14</v>
      </c>
    </row>
    <row r="17" spans="2:2">
      <c r="B17" t="s">
        <v>15</v>
      </c>
    </row>
    <row r="18" spans="2:2">
      <c r="B18" t="s">
        <v>16</v>
      </c>
    </row>
    <row r="20" spans="2:2">
      <c r="B20" t="s">
        <v>9</v>
      </c>
    </row>
    <row r="21" spans="2:2">
      <c r="B21" t="s">
        <v>10</v>
      </c>
    </row>
    <row r="22" spans="2:2">
      <c r="B22" t="s">
        <v>11</v>
      </c>
    </row>
    <row r="23" spans="2:2">
      <c r="B23" t="s">
        <v>12</v>
      </c>
    </row>
    <row r="24" spans="2:2">
      <c r="B24" t="s">
        <v>13</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3" sqref="C3:G13"/>
    </sheetView>
  </sheetViews>
  <sheetFormatPr baseColWidth="10" defaultColWidth="8.83203125" defaultRowHeight="14" x14ac:dyDescent="0"/>
  <cols>
    <col min="1" max="1" width="7.5" customWidth="1"/>
    <col min="2" max="2" width="4.6640625" bestFit="1" customWidth="1"/>
    <col min="3" max="3" width="7.5" bestFit="1" customWidth="1"/>
    <col min="4" max="4" width="4.6640625" bestFit="1" customWidth="1"/>
    <col min="6" max="6" width="3.6640625" bestFit="1" customWidth="1"/>
  </cols>
  <sheetData>
    <row r="1" spans="1:7">
      <c r="A1" t="s">
        <v>3</v>
      </c>
      <c r="F1" t="s">
        <v>18</v>
      </c>
    </row>
    <row r="2" spans="1:7" ht="15" thickBot="1"/>
    <row r="3" spans="1:7">
      <c r="C3" s="1"/>
      <c r="E3" s="1"/>
      <c r="G3" s="1"/>
    </row>
    <row r="4" spans="1:7" ht="15" thickBot="1">
      <c r="B4" t="s">
        <v>5</v>
      </c>
      <c r="C4" s="2" t="s">
        <v>1</v>
      </c>
      <c r="E4" s="2" t="s">
        <v>8</v>
      </c>
      <c r="G4" s="2" t="s">
        <v>4</v>
      </c>
    </row>
    <row r="5" spans="1:7" ht="15" thickBot="1">
      <c r="B5" t="s">
        <v>2</v>
      </c>
    </row>
    <row r="6" spans="1:7">
      <c r="C6" s="1"/>
      <c r="E6" s="1"/>
      <c r="G6" s="1"/>
    </row>
    <row r="7" spans="1:7" ht="15" thickBot="1">
      <c r="B7" t="s">
        <v>5</v>
      </c>
      <c r="C7" s="2" t="s">
        <v>4</v>
      </c>
      <c r="E7" s="2" t="s">
        <v>1</v>
      </c>
      <c r="G7" s="2" t="s">
        <v>8</v>
      </c>
    </row>
    <row r="8" spans="1:7" ht="15" thickBot="1">
      <c r="B8" t="s">
        <v>2</v>
      </c>
    </row>
    <row r="9" spans="1:7">
      <c r="C9" s="1"/>
      <c r="E9" s="1"/>
      <c r="G9" s="1"/>
    </row>
    <row r="10" spans="1:7" ht="15" thickBot="1">
      <c r="B10" t="s">
        <v>5</v>
      </c>
      <c r="C10" s="2" t="s">
        <v>8</v>
      </c>
      <c r="E10" s="2" t="s">
        <v>4</v>
      </c>
      <c r="G10" s="2" t="s">
        <v>1</v>
      </c>
    </row>
    <row r="11" spans="1:7" ht="15" thickBot="1">
      <c r="B11" t="s">
        <v>2</v>
      </c>
    </row>
    <row r="12" spans="1:7">
      <c r="C12" s="1"/>
      <c r="E12" s="1"/>
      <c r="G12" s="1"/>
    </row>
    <row r="13" spans="1:7" ht="15" thickBot="1">
      <c r="B13" t="s">
        <v>5</v>
      </c>
      <c r="C13" s="2" t="s">
        <v>1</v>
      </c>
      <c r="E13" s="2" t="s">
        <v>8</v>
      </c>
      <c r="G13" s="2" t="s">
        <v>4</v>
      </c>
    </row>
    <row r="14" spans="1:7">
      <c r="C14" t="s">
        <v>6</v>
      </c>
      <c r="D14" t="s">
        <v>2</v>
      </c>
      <c r="E14" t="s">
        <v>6</v>
      </c>
      <c r="F14" t="s">
        <v>2</v>
      </c>
      <c r="G14" t="s">
        <v>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sqref="A1:G14"/>
    </sheetView>
  </sheetViews>
  <sheetFormatPr baseColWidth="10" defaultColWidth="8.83203125" defaultRowHeight="14" x14ac:dyDescent="0"/>
  <cols>
    <col min="2" max="2" width="4.6640625" bestFit="1" customWidth="1"/>
    <col min="4" max="4" width="4.6640625" bestFit="1" customWidth="1"/>
    <col min="6" max="6" width="3.6640625" bestFit="1" customWidth="1"/>
    <col min="8" max="8" width="10.5" customWidth="1"/>
    <col min="9" max="9" width="7.1640625" customWidth="1"/>
  </cols>
  <sheetData>
    <row r="1" spans="1:7">
      <c r="A1" t="s">
        <v>3</v>
      </c>
      <c r="E1" t="s">
        <v>19</v>
      </c>
    </row>
    <row r="2" spans="1:7" ht="15" thickBot="1"/>
    <row r="3" spans="1:7">
      <c r="C3" s="1"/>
      <c r="E3" s="1"/>
      <c r="G3" s="1"/>
    </row>
    <row r="4" spans="1:7" ht="15" thickBot="1">
      <c r="B4" t="s">
        <v>5</v>
      </c>
      <c r="C4" s="2" t="s">
        <v>4</v>
      </c>
      <c r="E4" s="2" t="s">
        <v>1</v>
      </c>
      <c r="G4" s="2" t="s">
        <v>0</v>
      </c>
    </row>
    <row r="5" spans="1:7" ht="15" thickBot="1">
      <c r="B5" t="s">
        <v>2</v>
      </c>
    </row>
    <row r="6" spans="1:7">
      <c r="C6" s="1"/>
      <c r="E6" s="1"/>
      <c r="G6" s="1"/>
    </row>
    <row r="7" spans="1:7" ht="15" thickBot="1">
      <c r="B7" t="s">
        <v>5</v>
      </c>
      <c r="C7" s="2" t="s">
        <v>0</v>
      </c>
      <c r="E7" s="2" t="s">
        <v>4</v>
      </c>
      <c r="G7" s="2" t="s">
        <v>1</v>
      </c>
    </row>
    <row r="8" spans="1:7" ht="15" thickBot="1">
      <c r="B8" t="s">
        <v>2</v>
      </c>
    </row>
    <row r="9" spans="1:7">
      <c r="C9" s="1"/>
      <c r="E9" s="1"/>
      <c r="G9" s="1"/>
    </row>
    <row r="10" spans="1:7" ht="15" thickBot="1">
      <c r="B10" t="s">
        <v>5</v>
      </c>
      <c r="C10" s="2" t="s">
        <v>1</v>
      </c>
      <c r="E10" s="2" t="s">
        <v>0</v>
      </c>
      <c r="G10" s="2" t="s">
        <v>4</v>
      </c>
    </row>
    <row r="11" spans="1:7" ht="15" thickBot="1">
      <c r="B11" t="s">
        <v>2</v>
      </c>
    </row>
    <row r="12" spans="1:7">
      <c r="C12" s="1"/>
      <c r="E12" s="1"/>
      <c r="G12" s="1"/>
    </row>
    <row r="13" spans="1:7" ht="15" thickBot="1">
      <c r="B13" t="s">
        <v>5</v>
      </c>
      <c r="C13" s="2" t="s">
        <v>4</v>
      </c>
      <c r="E13" s="2" t="s">
        <v>1</v>
      </c>
      <c r="G13" s="2" t="s">
        <v>0</v>
      </c>
    </row>
    <row r="14" spans="1:7">
      <c r="C14" t="s">
        <v>6</v>
      </c>
      <c r="D14" t="s">
        <v>2</v>
      </c>
      <c r="E14" t="s">
        <v>6</v>
      </c>
      <c r="F14" t="s">
        <v>2</v>
      </c>
      <c r="G14" t="s">
        <v>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workbookViewId="0">
      <selection sqref="A1:XFD1048576"/>
    </sheetView>
  </sheetViews>
  <sheetFormatPr baseColWidth="10" defaultColWidth="8.83203125" defaultRowHeight="14" x14ac:dyDescent="0"/>
  <cols>
    <col min="1" max="1" width="12" style="19" customWidth="1"/>
    <col min="2" max="2" width="8.83203125" style="19"/>
    <col min="3" max="4" width="7.5" style="19" bestFit="1" customWidth="1"/>
    <col min="5" max="16384" width="8.83203125" style="19"/>
  </cols>
  <sheetData>
    <row r="1" spans="1:9">
      <c r="A1" s="19" t="s">
        <v>177</v>
      </c>
    </row>
    <row r="2" spans="1:9">
      <c r="B2" s="19" t="s">
        <v>178</v>
      </c>
      <c r="C2" s="19" t="s">
        <v>179</v>
      </c>
      <c r="D2" s="19" t="s">
        <v>179</v>
      </c>
      <c r="E2" s="19" t="s">
        <v>178</v>
      </c>
      <c r="F2" s="19" t="s">
        <v>180</v>
      </c>
      <c r="G2" s="19" t="s">
        <v>181</v>
      </c>
    </row>
    <row r="3" spans="1:9">
      <c r="A3" s="19" t="s">
        <v>21</v>
      </c>
      <c r="B3" s="19" t="s">
        <v>182</v>
      </c>
      <c r="C3" s="19" t="s">
        <v>183</v>
      </c>
      <c r="D3" s="19" t="s">
        <v>182</v>
      </c>
      <c r="E3" s="19" t="s">
        <v>183</v>
      </c>
      <c r="F3" s="19" t="s">
        <v>184</v>
      </c>
      <c r="G3" s="19" t="s">
        <v>184</v>
      </c>
      <c r="I3" s="19" t="s">
        <v>185</v>
      </c>
    </row>
    <row r="4" spans="1:9">
      <c r="A4" s="21" t="s">
        <v>186</v>
      </c>
      <c r="B4" s="19">
        <v>59.5</v>
      </c>
      <c r="C4" s="11">
        <f>(E4-32)*0.5556</f>
        <v>7.6117200000000009</v>
      </c>
      <c r="D4" s="11">
        <f t="shared" ref="D4:D67" si="0">(B4-32)*0.5556</f>
        <v>15.279</v>
      </c>
      <c r="E4" s="19">
        <v>45.7</v>
      </c>
      <c r="F4" s="19">
        <v>0</v>
      </c>
      <c r="G4" s="19">
        <f>F4*25.4</f>
        <v>0</v>
      </c>
      <c r="I4" s="19">
        <f>F4*2.5</f>
        <v>0</v>
      </c>
    </row>
    <row r="5" spans="1:9">
      <c r="A5" s="21" t="s">
        <v>187</v>
      </c>
      <c r="B5" s="19">
        <v>58</v>
      </c>
      <c r="C5" s="11">
        <f t="shared" ref="C5:C68" si="1">(E5-32)*0.5556</f>
        <v>9.0007200000000012</v>
      </c>
      <c r="D5" s="11">
        <f t="shared" si="0"/>
        <v>14.445599999999999</v>
      </c>
      <c r="E5" s="19">
        <v>48.2</v>
      </c>
      <c r="F5" s="19">
        <v>0</v>
      </c>
      <c r="G5" s="19">
        <f t="shared" ref="G5:G68" si="2">F5*25.4</f>
        <v>0</v>
      </c>
      <c r="I5" s="19">
        <f t="shared" ref="I5:I68" si="3">F5*2.5</f>
        <v>0</v>
      </c>
    </row>
    <row r="6" spans="1:9">
      <c r="A6" s="21" t="s">
        <v>188</v>
      </c>
      <c r="B6" s="19">
        <v>61.1</v>
      </c>
      <c r="C6" s="11">
        <f t="shared" si="1"/>
        <v>9.8341200000000004</v>
      </c>
      <c r="D6" s="11">
        <f t="shared" si="0"/>
        <v>16.167960000000001</v>
      </c>
      <c r="E6" s="19">
        <v>49.7</v>
      </c>
      <c r="F6" s="19">
        <v>0</v>
      </c>
      <c r="G6" s="19">
        <f t="shared" si="2"/>
        <v>0</v>
      </c>
      <c r="I6" s="19">
        <f t="shared" si="3"/>
        <v>0</v>
      </c>
    </row>
    <row r="7" spans="1:9">
      <c r="A7" s="21">
        <v>44304</v>
      </c>
      <c r="B7" s="19">
        <v>74.2</v>
      </c>
      <c r="C7" s="11">
        <f t="shared" si="1"/>
        <v>8.2228799999999982</v>
      </c>
      <c r="D7" s="11">
        <f t="shared" si="0"/>
        <v>23.44632</v>
      </c>
      <c r="E7" s="19">
        <v>46.8</v>
      </c>
      <c r="F7" s="19">
        <v>1.19</v>
      </c>
      <c r="G7" s="19">
        <f t="shared" si="2"/>
        <v>30.225999999999996</v>
      </c>
      <c r="I7" s="19">
        <f t="shared" si="3"/>
        <v>2.9749999999999996</v>
      </c>
    </row>
    <row r="8" spans="1:9">
      <c r="A8" s="21">
        <v>44305</v>
      </c>
      <c r="B8" s="19">
        <v>58.9</v>
      </c>
      <c r="C8" s="11">
        <f t="shared" si="1"/>
        <v>9.8341200000000004</v>
      </c>
      <c r="D8" s="11">
        <f t="shared" si="0"/>
        <v>14.945639999999999</v>
      </c>
      <c r="E8" s="19">
        <v>49.7</v>
      </c>
      <c r="F8" s="19">
        <v>0</v>
      </c>
      <c r="G8" s="19">
        <f t="shared" si="2"/>
        <v>0</v>
      </c>
      <c r="I8" s="19">
        <f t="shared" si="3"/>
        <v>0</v>
      </c>
    </row>
    <row r="9" spans="1:9">
      <c r="A9" s="21">
        <v>44306</v>
      </c>
      <c r="B9" s="19">
        <v>55.7</v>
      </c>
      <c r="C9" s="11">
        <f t="shared" si="1"/>
        <v>10.667520000000001</v>
      </c>
      <c r="D9" s="11">
        <f t="shared" si="0"/>
        <v>13.167720000000001</v>
      </c>
      <c r="E9" s="19">
        <v>51.2</v>
      </c>
      <c r="F9" s="19">
        <v>0</v>
      </c>
      <c r="G9" s="19">
        <f t="shared" si="2"/>
        <v>0</v>
      </c>
      <c r="I9" s="19">
        <f t="shared" si="3"/>
        <v>0</v>
      </c>
    </row>
    <row r="10" spans="1:9">
      <c r="A10" s="21">
        <v>44307</v>
      </c>
      <c r="B10" s="19">
        <v>57.9</v>
      </c>
      <c r="C10" s="11">
        <f t="shared" si="1"/>
        <v>9.8896799999999985</v>
      </c>
      <c r="D10" s="11">
        <f t="shared" si="0"/>
        <v>14.390039999999999</v>
      </c>
      <c r="E10" s="19">
        <v>49.8</v>
      </c>
      <c r="F10" s="19">
        <v>0</v>
      </c>
      <c r="G10" s="19">
        <f t="shared" si="2"/>
        <v>0</v>
      </c>
      <c r="I10" s="19">
        <f t="shared" si="3"/>
        <v>0</v>
      </c>
    </row>
    <row r="11" spans="1:9">
      <c r="A11" s="21">
        <v>44308</v>
      </c>
      <c r="B11" s="19">
        <v>57.7</v>
      </c>
      <c r="C11" s="11">
        <f t="shared" si="1"/>
        <v>10.167479999999998</v>
      </c>
      <c r="D11" s="11">
        <f t="shared" si="0"/>
        <v>14.278920000000001</v>
      </c>
      <c r="E11" s="19">
        <v>50.3</v>
      </c>
      <c r="F11" s="19">
        <v>0</v>
      </c>
      <c r="G11" s="19">
        <f t="shared" si="2"/>
        <v>0</v>
      </c>
      <c r="I11" s="19">
        <f t="shared" si="3"/>
        <v>0</v>
      </c>
    </row>
    <row r="12" spans="1:9">
      <c r="A12" s="21">
        <v>44309</v>
      </c>
      <c r="B12" s="19">
        <v>61.7</v>
      </c>
      <c r="C12" s="11">
        <f t="shared" si="1"/>
        <v>10.334160000000001</v>
      </c>
      <c r="D12" s="11">
        <f t="shared" si="0"/>
        <v>16.50132</v>
      </c>
      <c r="E12" s="19">
        <v>50.6</v>
      </c>
      <c r="F12" s="19">
        <v>0</v>
      </c>
      <c r="G12" s="19">
        <f t="shared" si="2"/>
        <v>0</v>
      </c>
      <c r="I12" s="19">
        <f t="shared" si="3"/>
        <v>0</v>
      </c>
    </row>
    <row r="13" spans="1:9">
      <c r="A13" s="21">
        <v>44310</v>
      </c>
      <c r="B13" s="19">
        <v>60.8</v>
      </c>
      <c r="C13" s="11">
        <f t="shared" si="1"/>
        <v>10.111920000000001</v>
      </c>
      <c r="D13" s="11">
        <f t="shared" si="0"/>
        <v>16.001279999999998</v>
      </c>
      <c r="E13" s="19">
        <v>50.2</v>
      </c>
      <c r="F13" s="19">
        <v>0</v>
      </c>
      <c r="G13" s="19">
        <f t="shared" si="2"/>
        <v>0</v>
      </c>
      <c r="I13" s="19">
        <f t="shared" si="3"/>
        <v>0</v>
      </c>
    </row>
    <row r="14" spans="1:9">
      <c r="A14" s="21">
        <v>44311</v>
      </c>
      <c r="B14" s="19">
        <v>58.4</v>
      </c>
      <c r="C14" s="11">
        <f t="shared" si="1"/>
        <v>10.5564</v>
      </c>
      <c r="D14" s="11">
        <f t="shared" si="0"/>
        <v>14.667839999999998</v>
      </c>
      <c r="E14" s="19">
        <v>51</v>
      </c>
      <c r="F14" s="19">
        <v>0</v>
      </c>
      <c r="G14" s="19">
        <f t="shared" si="2"/>
        <v>0</v>
      </c>
      <c r="I14" s="19">
        <f t="shared" si="3"/>
        <v>0</v>
      </c>
    </row>
    <row r="15" spans="1:9">
      <c r="A15" s="21">
        <v>44312</v>
      </c>
      <c r="B15" s="19">
        <v>57.4</v>
      </c>
      <c r="C15" s="11">
        <f t="shared" si="1"/>
        <v>9.0007200000000012</v>
      </c>
      <c r="D15" s="11">
        <f t="shared" si="0"/>
        <v>14.112239999999998</v>
      </c>
      <c r="E15" s="19">
        <v>48.2</v>
      </c>
      <c r="F15" s="19">
        <v>0</v>
      </c>
      <c r="G15" s="19">
        <f t="shared" si="2"/>
        <v>0</v>
      </c>
      <c r="I15" s="19">
        <f t="shared" si="3"/>
        <v>0</v>
      </c>
    </row>
    <row r="16" spans="1:9">
      <c r="A16" s="21">
        <v>44313</v>
      </c>
      <c r="B16" s="19">
        <v>63.7</v>
      </c>
      <c r="C16" s="11">
        <f t="shared" si="1"/>
        <v>8.3895600000000012</v>
      </c>
      <c r="D16" s="11">
        <f t="shared" si="0"/>
        <v>17.61252</v>
      </c>
      <c r="E16" s="19">
        <v>47.1</v>
      </c>
      <c r="F16" s="19">
        <v>0</v>
      </c>
      <c r="G16" s="19">
        <f t="shared" si="2"/>
        <v>0</v>
      </c>
      <c r="I16" s="19">
        <f t="shared" si="3"/>
        <v>0</v>
      </c>
    </row>
    <row r="17" spans="1:9">
      <c r="A17" s="21">
        <v>44314</v>
      </c>
      <c r="B17" s="19">
        <v>75.900000000000006</v>
      </c>
      <c r="C17" s="11">
        <f t="shared" si="1"/>
        <v>9.0007200000000012</v>
      </c>
      <c r="D17" s="11">
        <f t="shared" si="0"/>
        <v>24.390840000000001</v>
      </c>
      <c r="E17" s="19">
        <v>48.2</v>
      </c>
      <c r="F17" s="19">
        <v>1.81</v>
      </c>
      <c r="G17" s="19">
        <f t="shared" si="2"/>
        <v>45.973999999999997</v>
      </c>
      <c r="I17" s="19">
        <f t="shared" si="3"/>
        <v>4.5250000000000004</v>
      </c>
    </row>
    <row r="18" spans="1:9">
      <c r="A18" s="21">
        <v>44315</v>
      </c>
      <c r="B18" s="19">
        <v>62.9</v>
      </c>
      <c r="C18" s="11">
        <f t="shared" si="1"/>
        <v>10.111920000000001</v>
      </c>
      <c r="D18" s="11">
        <f t="shared" si="0"/>
        <v>17.168039999999998</v>
      </c>
      <c r="E18" s="19">
        <v>50.2</v>
      </c>
      <c r="F18" s="19">
        <v>0</v>
      </c>
      <c r="G18" s="19">
        <f t="shared" si="2"/>
        <v>0</v>
      </c>
      <c r="I18" s="19">
        <f t="shared" si="3"/>
        <v>0</v>
      </c>
    </row>
    <row r="19" spans="1:9">
      <c r="A19" s="21">
        <v>44316</v>
      </c>
      <c r="B19" s="19">
        <v>59.8</v>
      </c>
      <c r="C19" s="11">
        <f t="shared" si="1"/>
        <v>10.834199999999999</v>
      </c>
      <c r="D19" s="11">
        <f t="shared" si="0"/>
        <v>15.445679999999998</v>
      </c>
      <c r="E19" s="19">
        <v>51.5</v>
      </c>
      <c r="F19" s="19">
        <v>0</v>
      </c>
      <c r="G19" s="19">
        <f t="shared" si="2"/>
        <v>0</v>
      </c>
      <c r="H19" s="19">
        <f>G7+G17</f>
        <v>76.199999999999989</v>
      </c>
      <c r="I19" s="19">
        <f t="shared" si="3"/>
        <v>0</v>
      </c>
    </row>
    <row r="20" spans="1:9">
      <c r="A20" s="21">
        <v>44317</v>
      </c>
      <c r="B20" s="19">
        <v>58.7</v>
      </c>
      <c r="C20" s="11">
        <f t="shared" si="1"/>
        <v>11.112</v>
      </c>
      <c r="D20" s="11">
        <f t="shared" si="0"/>
        <v>14.834520000000001</v>
      </c>
      <c r="E20" s="19">
        <v>52</v>
      </c>
      <c r="F20" s="19">
        <v>0</v>
      </c>
      <c r="G20" s="19">
        <f t="shared" si="2"/>
        <v>0</v>
      </c>
      <c r="I20" s="19">
        <f t="shared" si="3"/>
        <v>0</v>
      </c>
    </row>
    <row r="21" spans="1:9">
      <c r="A21" s="21">
        <v>44318</v>
      </c>
      <c r="B21" s="19">
        <v>63.6</v>
      </c>
      <c r="C21" s="11">
        <f t="shared" si="1"/>
        <v>10.889760000000001</v>
      </c>
      <c r="D21" s="11">
        <f t="shared" si="0"/>
        <v>17.55696</v>
      </c>
      <c r="E21" s="19">
        <v>51.6</v>
      </c>
      <c r="F21" s="19">
        <v>0</v>
      </c>
      <c r="G21" s="19">
        <f t="shared" si="2"/>
        <v>0</v>
      </c>
      <c r="I21" s="19">
        <f t="shared" si="3"/>
        <v>0</v>
      </c>
    </row>
    <row r="22" spans="1:9">
      <c r="A22" s="21">
        <v>44319</v>
      </c>
      <c r="B22" s="19">
        <v>72.400000000000006</v>
      </c>
      <c r="C22" s="11">
        <f t="shared" si="1"/>
        <v>9.722999999999999</v>
      </c>
      <c r="D22" s="11">
        <f t="shared" si="0"/>
        <v>22.446240000000003</v>
      </c>
      <c r="E22" s="19">
        <v>49.5</v>
      </c>
      <c r="F22" s="19">
        <v>0</v>
      </c>
      <c r="G22" s="19">
        <f t="shared" si="2"/>
        <v>0</v>
      </c>
      <c r="I22" s="19">
        <f t="shared" si="3"/>
        <v>0</v>
      </c>
    </row>
    <row r="23" spans="1:9">
      <c r="A23" s="21">
        <v>44320</v>
      </c>
      <c r="B23" s="19">
        <v>71</v>
      </c>
      <c r="C23" s="11">
        <f t="shared" si="1"/>
        <v>12.556560000000001</v>
      </c>
      <c r="D23" s="11">
        <f t="shared" si="0"/>
        <v>21.668399999999998</v>
      </c>
      <c r="E23" s="19">
        <v>54.6</v>
      </c>
      <c r="F23" s="19">
        <v>0</v>
      </c>
      <c r="G23" s="19">
        <f t="shared" si="2"/>
        <v>0</v>
      </c>
      <c r="I23" s="19">
        <f t="shared" si="3"/>
        <v>0</v>
      </c>
    </row>
    <row r="24" spans="1:9">
      <c r="A24" s="21">
        <v>44321</v>
      </c>
      <c r="B24" s="19">
        <v>69</v>
      </c>
      <c r="C24" s="11">
        <f t="shared" si="1"/>
        <v>11.223120000000002</v>
      </c>
      <c r="D24" s="11">
        <f t="shared" si="0"/>
        <v>20.557199999999998</v>
      </c>
      <c r="E24" s="19">
        <v>52.2</v>
      </c>
      <c r="F24" s="19">
        <v>0</v>
      </c>
      <c r="G24" s="19">
        <f t="shared" si="2"/>
        <v>0</v>
      </c>
      <c r="I24" s="19">
        <f t="shared" si="3"/>
        <v>0</v>
      </c>
    </row>
    <row r="25" spans="1:9">
      <c r="A25" s="21">
        <v>44322</v>
      </c>
      <c r="B25" s="19">
        <v>59.2</v>
      </c>
      <c r="C25" s="11">
        <f t="shared" si="1"/>
        <v>10.445279999999999</v>
      </c>
      <c r="D25" s="11">
        <f t="shared" si="0"/>
        <v>15.11232</v>
      </c>
      <c r="E25" s="19">
        <v>50.8</v>
      </c>
      <c r="F25" s="19">
        <v>0.03</v>
      </c>
      <c r="G25" s="19">
        <f t="shared" si="2"/>
        <v>0.7619999999999999</v>
      </c>
      <c r="I25" s="19">
        <f t="shared" si="3"/>
        <v>7.4999999999999997E-2</v>
      </c>
    </row>
    <row r="26" spans="1:9">
      <c r="A26" s="21">
        <v>44323</v>
      </c>
      <c r="B26" s="19">
        <v>62.2</v>
      </c>
      <c r="C26" s="11">
        <f t="shared" si="1"/>
        <v>10.834199999999999</v>
      </c>
      <c r="D26" s="11">
        <f t="shared" si="0"/>
        <v>16.779120000000002</v>
      </c>
      <c r="E26" s="19">
        <v>51.5</v>
      </c>
      <c r="F26" s="19">
        <v>0</v>
      </c>
      <c r="G26" s="19">
        <f t="shared" si="2"/>
        <v>0</v>
      </c>
      <c r="I26" s="19">
        <f t="shared" si="3"/>
        <v>0</v>
      </c>
    </row>
    <row r="27" spans="1:9">
      <c r="A27" s="21">
        <v>44324</v>
      </c>
      <c r="B27" s="19">
        <v>73.8</v>
      </c>
      <c r="C27" s="11">
        <f t="shared" si="1"/>
        <v>9.0007200000000012</v>
      </c>
      <c r="D27" s="11">
        <f t="shared" si="0"/>
        <v>23.224079999999997</v>
      </c>
      <c r="E27" s="19">
        <v>48.2</v>
      </c>
      <c r="F27" s="19">
        <v>0</v>
      </c>
      <c r="G27" s="19">
        <f t="shared" si="2"/>
        <v>0</v>
      </c>
      <c r="I27" s="19">
        <f t="shared" si="3"/>
        <v>0</v>
      </c>
    </row>
    <row r="28" spans="1:9">
      <c r="A28" s="21">
        <v>44325</v>
      </c>
      <c r="B28" s="19">
        <v>70.099999999999994</v>
      </c>
      <c r="C28" s="11">
        <f t="shared" si="1"/>
        <v>12.167639999999999</v>
      </c>
      <c r="D28" s="11">
        <f t="shared" si="0"/>
        <v>21.168359999999996</v>
      </c>
      <c r="E28" s="19">
        <v>53.9</v>
      </c>
      <c r="F28" s="19">
        <v>0</v>
      </c>
      <c r="G28" s="19">
        <f t="shared" si="2"/>
        <v>0</v>
      </c>
      <c r="I28" s="19">
        <f t="shared" si="3"/>
        <v>0</v>
      </c>
    </row>
    <row r="29" spans="1:9">
      <c r="A29" s="21">
        <v>44326</v>
      </c>
      <c r="B29" s="19">
        <v>75.7</v>
      </c>
      <c r="C29" s="11">
        <f t="shared" si="1"/>
        <v>10.723079999999998</v>
      </c>
      <c r="D29" s="11">
        <f t="shared" si="0"/>
        <v>24.279720000000001</v>
      </c>
      <c r="E29" s="19">
        <v>51.3</v>
      </c>
      <c r="F29" s="19">
        <v>0</v>
      </c>
      <c r="G29" s="19">
        <f t="shared" si="2"/>
        <v>0</v>
      </c>
      <c r="I29" s="19">
        <f t="shared" si="3"/>
        <v>0</v>
      </c>
    </row>
    <row r="30" spans="1:9">
      <c r="A30" s="21">
        <v>44327</v>
      </c>
      <c r="B30" s="19">
        <v>70.099999999999994</v>
      </c>
      <c r="C30" s="11">
        <f t="shared" si="1"/>
        <v>11.612039999999999</v>
      </c>
      <c r="D30" s="11">
        <f t="shared" si="0"/>
        <v>21.168359999999996</v>
      </c>
      <c r="E30" s="19">
        <v>52.9</v>
      </c>
      <c r="F30" s="19">
        <v>0</v>
      </c>
      <c r="G30" s="19">
        <f t="shared" si="2"/>
        <v>0</v>
      </c>
      <c r="I30" s="19">
        <f t="shared" si="3"/>
        <v>0</v>
      </c>
    </row>
    <row r="31" spans="1:9">
      <c r="A31" s="21">
        <v>44328</v>
      </c>
      <c r="B31" s="19">
        <v>64.2</v>
      </c>
      <c r="C31" s="11">
        <f t="shared" si="1"/>
        <v>10.778639999999999</v>
      </c>
      <c r="D31" s="11">
        <f t="shared" si="0"/>
        <v>17.890320000000003</v>
      </c>
      <c r="E31" s="19">
        <v>51.4</v>
      </c>
      <c r="F31" s="19">
        <v>0</v>
      </c>
      <c r="G31" s="19">
        <f t="shared" si="2"/>
        <v>0</v>
      </c>
      <c r="I31" s="19">
        <f t="shared" si="3"/>
        <v>0</v>
      </c>
    </row>
    <row r="32" spans="1:9">
      <c r="A32" s="21">
        <v>44329</v>
      </c>
      <c r="B32" s="19">
        <v>60.9</v>
      </c>
      <c r="C32" s="11">
        <f t="shared" si="1"/>
        <v>10.945320000000001</v>
      </c>
      <c r="D32" s="11">
        <f t="shared" si="0"/>
        <v>16.056839999999998</v>
      </c>
      <c r="E32" s="19">
        <v>51.7</v>
      </c>
      <c r="F32" s="19">
        <v>0</v>
      </c>
      <c r="G32" s="19">
        <f t="shared" si="2"/>
        <v>0</v>
      </c>
      <c r="I32" s="19">
        <f t="shared" si="3"/>
        <v>0</v>
      </c>
    </row>
    <row r="33" spans="1:9">
      <c r="A33" s="21">
        <v>44330</v>
      </c>
      <c r="B33" s="19">
        <v>56.6</v>
      </c>
      <c r="C33" s="11">
        <f t="shared" si="1"/>
        <v>10.834199999999999</v>
      </c>
      <c r="D33" s="11">
        <f t="shared" si="0"/>
        <v>13.667760000000001</v>
      </c>
      <c r="E33" s="19">
        <v>51.5</v>
      </c>
      <c r="F33" s="19">
        <v>0</v>
      </c>
      <c r="G33" s="19">
        <f t="shared" si="2"/>
        <v>0</v>
      </c>
      <c r="I33" s="19">
        <f t="shared" si="3"/>
        <v>0</v>
      </c>
    </row>
    <row r="34" spans="1:9">
      <c r="A34" s="21">
        <v>44331</v>
      </c>
      <c r="B34" s="19">
        <v>59</v>
      </c>
      <c r="C34" s="11">
        <f t="shared" si="1"/>
        <v>10.500839999999998</v>
      </c>
      <c r="D34" s="11">
        <f t="shared" si="0"/>
        <v>15.001199999999999</v>
      </c>
      <c r="E34" s="19">
        <v>50.9</v>
      </c>
      <c r="F34" s="19">
        <v>0.3</v>
      </c>
      <c r="G34" s="19">
        <f t="shared" si="2"/>
        <v>7.6199999999999992</v>
      </c>
      <c r="I34" s="19">
        <f t="shared" si="3"/>
        <v>0.75</v>
      </c>
    </row>
    <row r="35" spans="1:9">
      <c r="A35" s="21">
        <v>44332</v>
      </c>
      <c r="B35" s="19">
        <v>60.3</v>
      </c>
      <c r="C35" s="11">
        <f t="shared" si="1"/>
        <v>11.72316</v>
      </c>
      <c r="D35" s="11">
        <f t="shared" si="0"/>
        <v>15.723479999999999</v>
      </c>
      <c r="E35" s="19">
        <v>53.1</v>
      </c>
      <c r="F35" s="19">
        <v>0</v>
      </c>
      <c r="G35" s="19">
        <f t="shared" si="2"/>
        <v>0</v>
      </c>
      <c r="I35" s="19">
        <f t="shared" si="3"/>
        <v>0</v>
      </c>
    </row>
    <row r="36" spans="1:9">
      <c r="A36" s="21">
        <v>44333</v>
      </c>
      <c r="B36" s="19">
        <v>56.7</v>
      </c>
      <c r="C36" s="11">
        <f t="shared" si="1"/>
        <v>11.112</v>
      </c>
      <c r="D36" s="11">
        <f t="shared" si="0"/>
        <v>13.723320000000001</v>
      </c>
      <c r="E36" s="19">
        <v>52</v>
      </c>
      <c r="F36" s="19">
        <v>0</v>
      </c>
      <c r="G36" s="19">
        <f t="shared" si="2"/>
        <v>0</v>
      </c>
      <c r="I36" s="19">
        <f t="shared" si="3"/>
        <v>0</v>
      </c>
    </row>
    <row r="37" spans="1:9">
      <c r="A37" s="21">
        <v>44334</v>
      </c>
      <c r="B37" s="19">
        <v>63.7</v>
      </c>
      <c r="C37" s="11">
        <f t="shared" si="1"/>
        <v>11.500920000000001</v>
      </c>
      <c r="D37" s="11">
        <f t="shared" si="0"/>
        <v>17.61252</v>
      </c>
      <c r="E37" s="19">
        <v>52.7</v>
      </c>
      <c r="F37" s="19">
        <v>0</v>
      </c>
      <c r="G37" s="19">
        <f t="shared" si="2"/>
        <v>0</v>
      </c>
      <c r="I37" s="19">
        <f t="shared" si="3"/>
        <v>0</v>
      </c>
    </row>
    <row r="38" spans="1:9">
      <c r="A38" s="21">
        <v>44335</v>
      </c>
      <c r="B38" s="19">
        <v>59.2</v>
      </c>
      <c r="C38" s="11">
        <f t="shared" si="1"/>
        <v>10.723079999999998</v>
      </c>
      <c r="D38" s="11">
        <f t="shared" si="0"/>
        <v>15.11232</v>
      </c>
      <c r="E38" s="19">
        <v>51.3</v>
      </c>
      <c r="F38" s="19">
        <v>0</v>
      </c>
      <c r="G38" s="19">
        <f t="shared" si="2"/>
        <v>0</v>
      </c>
      <c r="I38" s="19">
        <f t="shared" si="3"/>
        <v>0</v>
      </c>
    </row>
    <row r="39" spans="1:9">
      <c r="A39" s="21">
        <v>44336</v>
      </c>
      <c r="B39" s="19">
        <v>60.8</v>
      </c>
      <c r="C39" s="11">
        <f t="shared" si="1"/>
        <v>9.3340799999999984</v>
      </c>
      <c r="D39" s="11">
        <f t="shared" si="0"/>
        <v>16.001279999999998</v>
      </c>
      <c r="E39" s="19">
        <v>48.8</v>
      </c>
      <c r="F39" s="19">
        <v>0</v>
      </c>
      <c r="G39" s="19">
        <f t="shared" si="2"/>
        <v>0</v>
      </c>
      <c r="I39" s="19">
        <f t="shared" si="3"/>
        <v>0</v>
      </c>
    </row>
    <row r="40" spans="1:9">
      <c r="A40" s="21">
        <v>44337</v>
      </c>
      <c r="B40" s="19">
        <v>60.5</v>
      </c>
      <c r="C40" s="11">
        <f t="shared" si="1"/>
        <v>10.723079999999998</v>
      </c>
      <c r="D40" s="11">
        <f t="shared" si="0"/>
        <v>15.8346</v>
      </c>
      <c r="E40" s="19">
        <v>51.3</v>
      </c>
      <c r="F40" s="19">
        <v>0.26</v>
      </c>
      <c r="G40" s="19">
        <f t="shared" si="2"/>
        <v>6.6040000000000001</v>
      </c>
      <c r="I40" s="19">
        <f t="shared" si="3"/>
        <v>0.65</v>
      </c>
    </row>
    <row r="41" spans="1:9">
      <c r="A41" s="21">
        <v>44338</v>
      </c>
      <c r="B41" s="19">
        <v>65.099999999999994</v>
      </c>
      <c r="C41" s="11">
        <f t="shared" si="1"/>
        <v>9.1673999999999989</v>
      </c>
      <c r="D41" s="11">
        <f t="shared" si="0"/>
        <v>18.390359999999998</v>
      </c>
      <c r="E41" s="19">
        <v>48.5</v>
      </c>
      <c r="F41" s="19">
        <v>0</v>
      </c>
      <c r="G41" s="19">
        <f t="shared" si="2"/>
        <v>0</v>
      </c>
      <c r="I41" s="19">
        <f t="shared" si="3"/>
        <v>0</v>
      </c>
    </row>
    <row r="42" spans="1:9">
      <c r="A42" s="21">
        <v>44339</v>
      </c>
      <c r="B42" s="19">
        <v>58.8</v>
      </c>
      <c r="C42" s="11">
        <f t="shared" si="1"/>
        <v>10.889760000000001</v>
      </c>
      <c r="D42" s="11">
        <f t="shared" si="0"/>
        <v>14.890079999999998</v>
      </c>
      <c r="E42" s="19">
        <v>51.6</v>
      </c>
      <c r="F42" s="19">
        <v>0</v>
      </c>
      <c r="G42" s="19">
        <f t="shared" si="2"/>
        <v>0</v>
      </c>
      <c r="I42" s="19">
        <f t="shared" si="3"/>
        <v>0</v>
      </c>
    </row>
    <row r="43" spans="1:9">
      <c r="A43" s="21">
        <v>44340</v>
      </c>
      <c r="B43" s="19">
        <v>63.1</v>
      </c>
      <c r="C43" s="11">
        <f t="shared" si="1"/>
        <v>10.334160000000001</v>
      </c>
      <c r="D43" s="11">
        <f t="shared" si="0"/>
        <v>17.279160000000001</v>
      </c>
      <c r="E43" s="19">
        <v>50.6</v>
      </c>
      <c r="F43" s="19">
        <v>0.3</v>
      </c>
      <c r="G43" s="19">
        <f t="shared" si="2"/>
        <v>7.6199999999999992</v>
      </c>
      <c r="I43" s="19">
        <f t="shared" si="3"/>
        <v>0.75</v>
      </c>
    </row>
    <row r="44" spans="1:9">
      <c r="A44" s="21">
        <v>44341</v>
      </c>
      <c r="B44" s="19">
        <v>60</v>
      </c>
      <c r="C44" s="11">
        <f t="shared" si="1"/>
        <v>12.27876</v>
      </c>
      <c r="D44" s="11">
        <f t="shared" si="0"/>
        <v>15.556799999999999</v>
      </c>
      <c r="E44" s="19">
        <v>54.1</v>
      </c>
      <c r="F44" s="19">
        <v>0.23</v>
      </c>
      <c r="G44" s="19">
        <f t="shared" si="2"/>
        <v>5.8419999999999996</v>
      </c>
      <c r="I44" s="19">
        <f t="shared" si="3"/>
        <v>0.57500000000000007</v>
      </c>
    </row>
    <row r="45" spans="1:9">
      <c r="A45" s="21">
        <v>44342</v>
      </c>
      <c r="B45" s="19">
        <v>64</v>
      </c>
      <c r="C45" s="11">
        <f t="shared" si="1"/>
        <v>9.8341200000000004</v>
      </c>
      <c r="D45" s="11">
        <f t="shared" si="0"/>
        <v>17.779199999999999</v>
      </c>
      <c r="E45" s="19">
        <v>49.7</v>
      </c>
      <c r="F45" s="19">
        <v>0</v>
      </c>
      <c r="G45" s="19">
        <f t="shared" si="2"/>
        <v>0</v>
      </c>
      <c r="I45" s="19">
        <f t="shared" si="3"/>
        <v>0</v>
      </c>
    </row>
    <row r="46" spans="1:9">
      <c r="A46" s="21">
        <v>44343</v>
      </c>
      <c r="B46" s="19">
        <v>63.5</v>
      </c>
      <c r="C46" s="11">
        <f t="shared" si="1"/>
        <v>11.223120000000002</v>
      </c>
      <c r="D46" s="11">
        <f t="shared" si="0"/>
        <v>17.5014</v>
      </c>
      <c r="E46" s="19">
        <v>52.2</v>
      </c>
      <c r="F46" s="19">
        <v>0</v>
      </c>
      <c r="G46" s="19">
        <f t="shared" si="2"/>
        <v>0</v>
      </c>
      <c r="I46" s="19">
        <f t="shared" si="3"/>
        <v>0</v>
      </c>
    </row>
    <row r="47" spans="1:9">
      <c r="A47" s="21">
        <v>44344</v>
      </c>
      <c r="B47" s="19">
        <v>62.7</v>
      </c>
      <c r="C47" s="11">
        <f t="shared" si="1"/>
        <v>11.72316</v>
      </c>
      <c r="D47" s="11">
        <f t="shared" si="0"/>
        <v>17.056920000000002</v>
      </c>
      <c r="E47" s="19">
        <v>53.1</v>
      </c>
      <c r="F47" s="19">
        <v>0.01</v>
      </c>
      <c r="G47" s="19">
        <f t="shared" si="2"/>
        <v>0.254</v>
      </c>
      <c r="I47" s="19">
        <f t="shared" si="3"/>
        <v>2.5000000000000001E-2</v>
      </c>
    </row>
    <row r="48" spans="1:9">
      <c r="A48" s="21">
        <v>44345</v>
      </c>
      <c r="B48" s="19">
        <v>56.8</v>
      </c>
      <c r="C48" s="11">
        <f t="shared" si="1"/>
        <v>11.278679999999998</v>
      </c>
      <c r="D48" s="11">
        <f t="shared" si="0"/>
        <v>13.778879999999997</v>
      </c>
      <c r="E48" s="19">
        <v>52.3</v>
      </c>
      <c r="F48" s="19">
        <v>0</v>
      </c>
      <c r="G48" s="19">
        <f t="shared" si="2"/>
        <v>0</v>
      </c>
      <c r="I48" s="19">
        <f t="shared" si="3"/>
        <v>0</v>
      </c>
    </row>
    <row r="49" spans="1:9">
      <c r="A49" s="21">
        <v>44346</v>
      </c>
      <c r="B49" s="19">
        <v>73.2</v>
      </c>
      <c r="C49" s="11">
        <f t="shared" si="1"/>
        <v>11.72316</v>
      </c>
      <c r="D49" s="11">
        <f t="shared" si="0"/>
        <v>22.890720000000002</v>
      </c>
      <c r="E49" s="19">
        <v>53.1</v>
      </c>
      <c r="F49" s="19">
        <v>0</v>
      </c>
      <c r="G49" s="19">
        <f t="shared" si="2"/>
        <v>0</v>
      </c>
      <c r="H49" s="19">
        <f>SUM(G20:G49)</f>
        <v>28.702000000000002</v>
      </c>
      <c r="I49" s="19">
        <f t="shared" si="3"/>
        <v>0</v>
      </c>
    </row>
    <row r="50" spans="1:9">
      <c r="A50" s="21">
        <v>44347</v>
      </c>
      <c r="B50" s="19">
        <v>75.599999999999994</v>
      </c>
      <c r="C50" s="11">
        <f t="shared" si="1"/>
        <v>12.556560000000001</v>
      </c>
      <c r="D50" s="11">
        <f t="shared" si="0"/>
        <v>24.224159999999998</v>
      </c>
      <c r="E50" s="19">
        <v>54.6</v>
      </c>
      <c r="F50" s="19">
        <v>0</v>
      </c>
      <c r="G50" s="19">
        <f t="shared" si="2"/>
        <v>0</v>
      </c>
      <c r="I50" s="19">
        <f t="shared" si="3"/>
        <v>0</v>
      </c>
    </row>
    <row r="51" spans="1:9">
      <c r="A51" s="21">
        <v>44348</v>
      </c>
      <c r="B51" s="19">
        <v>68.3</v>
      </c>
      <c r="C51" s="11">
        <f t="shared" si="1"/>
        <v>11.834279999999998</v>
      </c>
      <c r="D51" s="11">
        <f t="shared" si="0"/>
        <v>20.168279999999999</v>
      </c>
      <c r="E51" s="19">
        <v>53.3</v>
      </c>
      <c r="F51" s="19">
        <v>0</v>
      </c>
      <c r="G51" s="19">
        <f t="shared" si="2"/>
        <v>0</v>
      </c>
      <c r="I51" s="19">
        <f t="shared" si="3"/>
        <v>0</v>
      </c>
    </row>
    <row r="52" spans="1:9">
      <c r="A52" s="21">
        <v>44349</v>
      </c>
      <c r="B52" s="19">
        <v>62.9</v>
      </c>
      <c r="C52" s="11">
        <f t="shared" si="1"/>
        <v>11.72316</v>
      </c>
      <c r="D52" s="11">
        <f t="shared" si="0"/>
        <v>17.168039999999998</v>
      </c>
      <c r="E52" s="19">
        <v>53.1</v>
      </c>
      <c r="F52" s="19">
        <v>0</v>
      </c>
      <c r="G52" s="19">
        <f t="shared" si="2"/>
        <v>0</v>
      </c>
      <c r="I52" s="19">
        <f t="shared" si="3"/>
        <v>0</v>
      </c>
    </row>
    <row r="53" spans="1:9">
      <c r="A53" s="21">
        <v>44350</v>
      </c>
      <c r="B53" s="19">
        <v>70.900000000000006</v>
      </c>
      <c r="C53" s="11">
        <f t="shared" si="1"/>
        <v>12.500999999999999</v>
      </c>
      <c r="D53" s="11">
        <f t="shared" si="0"/>
        <v>21.612840000000002</v>
      </c>
      <c r="E53" s="19">
        <v>54.5</v>
      </c>
      <c r="F53" s="19">
        <v>0</v>
      </c>
      <c r="G53" s="19">
        <f t="shared" si="2"/>
        <v>0</v>
      </c>
      <c r="I53" s="19">
        <f t="shared" si="3"/>
        <v>0</v>
      </c>
    </row>
    <row r="54" spans="1:9">
      <c r="A54" s="21">
        <v>44351</v>
      </c>
      <c r="B54" s="19">
        <v>61.8</v>
      </c>
      <c r="C54" s="11">
        <f t="shared" si="1"/>
        <v>12.44544</v>
      </c>
      <c r="D54" s="11">
        <f t="shared" si="0"/>
        <v>16.55688</v>
      </c>
      <c r="E54" s="19">
        <v>54.4</v>
      </c>
      <c r="F54" s="19">
        <v>0.03</v>
      </c>
      <c r="G54" s="19">
        <f t="shared" si="2"/>
        <v>0.7619999999999999</v>
      </c>
      <c r="I54" s="19">
        <f t="shared" si="3"/>
        <v>7.4999999999999997E-2</v>
      </c>
    </row>
    <row r="55" spans="1:9">
      <c r="A55" s="21">
        <v>44352</v>
      </c>
      <c r="B55" s="19">
        <v>68.2</v>
      </c>
      <c r="C55" s="11">
        <f t="shared" si="1"/>
        <v>12.723239999999999</v>
      </c>
      <c r="D55" s="11">
        <f t="shared" si="0"/>
        <v>20.112719999999999</v>
      </c>
      <c r="E55" s="19">
        <v>54.9</v>
      </c>
      <c r="F55" s="19">
        <v>0</v>
      </c>
      <c r="G55" s="19">
        <f t="shared" si="2"/>
        <v>0</v>
      </c>
      <c r="I55" s="19">
        <f t="shared" si="3"/>
        <v>0</v>
      </c>
    </row>
    <row r="56" spans="1:9">
      <c r="A56" s="21">
        <v>44353</v>
      </c>
      <c r="B56" s="19">
        <v>67.099999999999994</v>
      </c>
      <c r="C56" s="11">
        <f t="shared" si="1"/>
        <v>11.72316</v>
      </c>
      <c r="D56" s="11">
        <f t="shared" si="0"/>
        <v>19.501559999999998</v>
      </c>
      <c r="E56" s="19">
        <v>53.1</v>
      </c>
      <c r="F56" s="19">
        <v>0</v>
      </c>
      <c r="G56" s="19">
        <f t="shared" si="2"/>
        <v>0</v>
      </c>
      <c r="I56" s="19">
        <f t="shared" si="3"/>
        <v>0</v>
      </c>
    </row>
    <row r="57" spans="1:9">
      <c r="A57" s="21">
        <v>44354</v>
      </c>
      <c r="B57" s="19">
        <v>60.7</v>
      </c>
      <c r="C57" s="11">
        <f t="shared" si="1"/>
        <v>11.834279999999998</v>
      </c>
      <c r="D57" s="11">
        <f t="shared" si="0"/>
        <v>15.945720000000001</v>
      </c>
      <c r="E57" s="19">
        <v>53.3</v>
      </c>
      <c r="F57" s="19">
        <v>0.08</v>
      </c>
      <c r="G57" s="19">
        <f t="shared" si="2"/>
        <v>2.032</v>
      </c>
      <c r="I57" s="19">
        <f t="shared" si="3"/>
        <v>0.2</v>
      </c>
    </row>
    <row r="58" spans="1:9">
      <c r="A58" s="21">
        <v>44355</v>
      </c>
      <c r="B58" s="19">
        <v>61.5</v>
      </c>
      <c r="C58" s="11">
        <f t="shared" si="1"/>
        <v>11.88984</v>
      </c>
      <c r="D58" s="11">
        <f t="shared" si="0"/>
        <v>16.3902</v>
      </c>
      <c r="E58" s="19">
        <v>53.4</v>
      </c>
      <c r="F58" s="19">
        <v>0</v>
      </c>
      <c r="G58" s="19">
        <f t="shared" si="2"/>
        <v>0</v>
      </c>
      <c r="I58" s="19">
        <f t="shared" si="3"/>
        <v>0</v>
      </c>
    </row>
    <row r="59" spans="1:9">
      <c r="A59" s="21">
        <v>44356</v>
      </c>
      <c r="B59" s="19">
        <v>61.1</v>
      </c>
      <c r="C59" s="11">
        <f t="shared" si="1"/>
        <v>11.778720000000002</v>
      </c>
      <c r="D59" s="11">
        <f t="shared" si="0"/>
        <v>16.167960000000001</v>
      </c>
      <c r="E59" s="19">
        <v>53.2</v>
      </c>
      <c r="F59" s="19">
        <v>7.0000000000000007E-2</v>
      </c>
      <c r="G59" s="19">
        <f t="shared" si="2"/>
        <v>1.778</v>
      </c>
      <c r="I59" s="19">
        <f t="shared" si="3"/>
        <v>0.17500000000000002</v>
      </c>
    </row>
    <row r="60" spans="1:9">
      <c r="A60" s="21">
        <v>44357</v>
      </c>
      <c r="B60" s="19">
        <v>63.1</v>
      </c>
      <c r="C60" s="11">
        <f t="shared" si="1"/>
        <v>11.945399999999999</v>
      </c>
      <c r="D60" s="11">
        <f t="shared" si="0"/>
        <v>17.279160000000001</v>
      </c>
      <c r="E60" s="19">
        <v>53.5</v>
      </c>
      <c r="F60" s="19">
        <v>0.15</v>
      </c>
      <c r="G60" s="19">
        <f t="shared" si="2"/>
        <v>3.8099999999999996</v>
      </c>
      <c r="I60" s="19">
        <f t="shared" si="3"/>
        <v>0.375</v>
      </c>
    </row>
    <row r="61" spans="1:9">
      <c r="A61" s="21">
        <v>44358</v>
      </c>
      <c r="B61" s="19">
        <v>66.599999999999994</v>
      </c>
      <c r="C61" s="11">
        <f t="shared" si="1"/>
        <v>12.7788</v>
      </c>
      <c r="D61" s="11">
        <f t="shared" si="0"/>
        <v>19.223759999999995</v>
      </c>
      <c r="E61" s="19">
        <v>55</v>
      </c>
      <c r="F61" s="19">
        <v>0.24</v>
      </c>
      <c r="G61" s="19">
        <f t="shared" si="2"/>
        <v>6.0959999999999992</v>
      </c>
      <c r="I61" s="19">
        <f t="shared" si="3"/>
        <v>0.6</v>
      </c>
    </row>
    <row r="62" spans="1:9">
      <c r="A62" s="21">
        <v>44359</v>
      </c>
      <c r="B62" s="19">
        <v>73</v>
      </c>
      <c r="C62" s="11">
        <f t="shared" si="1"/>
        <v>15.8346</v>
      </c>
      <c r="D62" s="11">
        <f t="shared" si="0"/>
        <v>22.779599999999999</v>
      </c>
      <c r="E62" s="19">
        <v>60.5</v>
      </c>
      <c r="F62" s="19">
        <v>0</v>
      </c>
      <c r="G62" s="19">
        <f t="shared" si="2"/>
        <v>0</v>
      </c>
      <c r="I62" s="19">
        <f t="shared" si="3"/>
        <v>0</v>
      </c>
    </row>
    <row r="63" spans="1:9">
      <c r="A63" s="21">
        <v>44360</v>
      </c>
      <c r="B63" s="19">
        <v>68.3</v>
      </c>
      <c r="C63" s="11">
        <f t="shared" si="1"/>
        <v>15.167879999999998</v>
      </c>
      <c r="D63" s="11">
        <f t="shared" si="0"/>
        <v>20.168279999999999</v>
      </c>
      <c r="E63" s="19">
        <v>59.3</v>
      </c>
      <c r="F63" s="19">
        <v>0</v>
      </c>
      <c r="G63" s="19">
        <f t="shared" si="2"/>
        <v>0</v>
      </c>
      <c r="I63" s="19">
        <f t="shared" si="3"/>
        <v>0</v>
      </c>
    </row>
    <row r="64" spans="1:9">
      <c r="A64" s="21">
        <v>44361</v>
      </c>
      <c r="B64" s="19">
        <v>68.3</v>
      </c>
      <c r="C64" s="11">
        <f t="shared" si="1"/>
        <v>14.612279999999998</v>
      </c>
      <c r="D64" s="11">
        <f t="shared" si="0"/>
        <v>20.168279999999999</v>
      </c>
      <c r="E64" s="19">
        <v>58.3</v>
      </c>
      <c r="F64" s="19">
        <v>0</v>
      </c>
      <c r="G64" s="19">
        <f t="shared" si="2"/>
        <v>0</v>
      </c>
      <c r="I64" s="19">
        <f t="shared" si="3"/>
        <v>0</v>
      </c>
    </row>
    <row r="65" spans="1:9">
      <c r="A65" s="21">
        <v>44362</v>
      </c>
      <c r="B65" s="19">
        <v>70.099999999999994</v>
      </c>
      <c r="C65" s="11">
        <f t="shared" si="1"/>
        <v>13.38996</v>
      </c>
      <c r="D65" s="11">
        <f t="shared" si="0"/>
        <v>21.168359999999996</v>
      </c>
      <c r="E65" s="19">
        <v>56.1</v>
      </c>
      <c r="F65" s="19">
        <v>0</v>
      </c>
      <c r="G65" s="19">
        <f t="shared" si="2"/>
        <v>0</v>
      </c>
      <c r="I65" s="19">
        <f t="shared" si="3"/>
        <v>0</v>
      </c>
    </row>
    <row r="66" spans="1:9">
      <c r="A66" s="21">
        <v>44363</v>
      </c>
      <c r="B66" s="19">
        <v>81.900000000000006</v>
      </c>
      <c r="C66" s="11">
        <f t="shared" si="1"/>
        <v>13.94556</v>
      </c>
      <c r="D66" s="11">
        <f t="shared" si="0"/>
        <v>27.724440000000001</v>
      </c>
      <c r="E66" s="19">
        <v>57.1</v>
      </c>
      <c r="F66" s="19">
        <v>0.11</v>
      </c>
      <c r="G66" s="19">
        <f t="shared" si="2"/>
        <v>2.794</v>
      </c>
      <c r="I66" s="19">
        <f t="shared" si="3"/>
        <v>0.27500000000000002</v>
      </c>
    </row>
    <row r="67" spans="1:9">
      <c r="A67" s="21">
        <v>44364</v>
      </c>
      <c r="B67" s="19">
        <v>88.5</v>
      </c>
      <c r="C67" s="11">
        <f t="shared" si="1"/>
        <v>16.001279999999998</v>
      </c>
      <c r="D67" s="11">
        <f t="shared" si="0"/>
        <v>31.391399999999997</v>
      </c>
      <c r="E67" s="19">
        <v>60.8</v>
      </c>
      <c r="F67" s="19">
        <v>0</v>
      </c>
      <c r="G67" s="19">
        <f t="shared" si="2"/>
        <v>0</v>
      </c>
      <c r="I67" s="19">
        <f t="shared" si="3"/>
        <v>0</v>
      </c>
    </row>
    <row r="68" spans="1:9">
      <c r="A68" s="21">
        <v>44365</v>
      </c>
      <c r="B68" s="19">
        <v>81.3</v>
      </c>
      <c r="C68" s="11">
        <f t="shared" si="1"/>
        <v>16.50132</v>
      </c>
      <c r="D68" s="11">
        <f t="shared" ref="D68:D131" si="4">(B68-32)*0.5556</f>
        <v>27.391079999999999</v>
      </c>
      <c r="E68" s="19">
        <v>61.7</v>
      </c>
      <c r="F68" s="19">
        <v>0.11</v>
      </c>
      <c r="G68" s="19">
        <f t="shared" si="2"/>
        <v>2.794</v>
      </c>
      <c r="I68" s="19">
        <f t="shared" si="3"/>
        <v>0.27500000000000002</v>
      </c>
    </row>
    <row r="69" spans="1:9">
      <c r="A69" s="21">
        <v>44366</v>
      </c>
      <c r="B69" s="19">
        <v>74.400000000000006</v>
      </c>
      <c r="C69" s="11">
        <f t="shared" ref="C69:C132" si="5">(E69-32)*0.5556</f>
        <v>14.22336</v>
      </c>
      <c r="D69" s="11">
        <f t="shared" si="4"/>
        <v>23.557440000000003</v>
      </c>
      <c r="E69" s="19">
        <v>57.6</v>
      </c>
      <c r="F69" s="19">
        <v>0.4</v>
      </c>
      <c r="G69" s="19">
        <f t="shared" ref="G69:G132" si="6">F69*25.4</f>
        <v>10.16</v>
      </c>
      <c r="I69" s="19">
        <f t="shared" ref="I69:I132" si="7">F69*2.5</f>
        <v>1</v>
      </c>
    </row>
    <row r="70" spans="1:9">
      <c r="A70" s="21">
        <v>44367</v>
      </c>
      <c r="B70" s="19">
        <v>69.400000000000006</v>
      </c>
      <c r="C70" s="11">
        <f t="shared" si="5"/>
        <v>13.167720000000001</v>
      </c>
      <c r="D70" s="11">
        <f t="shared" si="4"/>
        <v>20.779440000000001</v>
      </c>
      <c r="E70" s="19">
        <v>55.7</v>
      </c>
      <c r="F70" s="19">
        <v>0</v>
      </c>
      <c r="G70" s="19">
        <f t="shared" si="6"/>
        <v>0</v>
      </c>
      <c r="I70" s="19">
        <f t="shared" si="7"/>
        <v>0</v>
      </c>
    </row>
    <row r="71" spans="1:9">
      <c r="A71" s="21">
        <v>44368</v>
      </c>
      <c r="B71" s="19">
        <v>69.400000000000006</v>
      </c>
      <c r="C71" s="11">
        <f t="shared" si="5"/>
        <v>14.7234</v>
      </c>
      <c r="D71" s="11">
        <f t="shared" si="4"/>
        <v>20.779440000000001</v>
      </c>
      <c r="E71" s="19">
        <v>58.5</v>
      </c>
      <c r="F71" s="19">
        <v>0.04</v>
      </c>
      <c r="G71" s="19">
        <f t="shared" si="6"/>
        <v>1.016</v>
      </c>
      <c r="I71" s="19">
        <f t="shared" si="7"/>
        <v>0.1</v>
      </c>
    </row>
    <row r="72" spans="1:9">
      <c r="A72" s="21">
        <v>44369</v>
      </c>
      <c r="B72" s="19">
        <v>70.900000000000006</v>
      </c>
      <c r="C72" s="11">
        <f t="shared" si="5"/>
        <v>16.50132</v>
      </c>
      <c r="D72" s="11">
        <f t="shared" si="4"/>
        <v>21.612840000000002</v>
      </c>
      <c r="E72" s="19">
        <v>61.7</v>
      </c>
      <c r="F72" s="19">
        <v>0</v>
      </c>
      <c r="G72" s="19">
        <f t="shared" si="6"/>
        <v>0</v>
      </c>
      <c r="I72" s="19">
        <f t="shared" si="7"/>
        <v>0</v>
      </c>
    </row>
    <row r="73" spans="1:9">
      <c r="A73" s="21">
        <v>44370</v>
      </c>
      <c r="B73" s="19">
        <v>67.8</v>
      </c>
      <c r="C73" s="11">
        <f t="shared" si="5"/>
        <v>15.89016</v>
      </c>
      <c r="D73" s="11">
        <f t="shared" si="4"/>
        <v>19.890479999999997</v>
      </c>
      <c r="E73" s="19">
        <v>60.6</v>
      </c>
      <c r="F73" s="19">
        <v>0</v>
      </c>
      <c r="G73" s="19">
        <f t="shared" si="6"/>
        <v>0</v>
      </c>
      <c r="I73" s="19">
        <f t="shared" si="7"/>
        <v>0</v>
      </c>
    </row>
    <row r="74" spans="1:9">
      <c r="A74" s="21">
        <v>44371</v>
      </c>
      <c r="B74" s="19">
        <v>67.3</v>
      </c>
      <c r="C74" s="11">
        <f t="shared" si="5"/>
        <v>14.834520000000001</v>
      </c>
      <c r="D74" s="11">
        <f t="shared" si="4"/>
        <v>19.612679999999997</v>
      </c>
      <c r="E74" s="19">
        <v>58.7</v>
      </c>
      <c r="F74" s="19">
        <v>0</v>
      </c>
      <c r="G74" s="19">
        <f t="shared" si="6"/>
        <v>0</v>
      </c>
      <c r="I74" s="19">
        <f t="shared" si="7"/>
        <v>0</v>
      </c>
    </row>
    <row r="75" spans="1:9">
      <c r="A75" s="21">
        <v>44372</v>
      </c>
      <c r="B75" s="19">
        <v>65.400000000000006</v>
      </c>
      <c r="C75" s="11">
        <f t="shared" si="5"/>
        <v>13.723320000000001</v>
      </c>
      <c r="D75" s="11">
        <f t="shared" si="4"/>
        <v>18.557040000000004</v>
      </c>
      <c r="E75" s="19">
        <v>56.7</v>
      </c>
      <c r="F75" s="19">
        <v>0.09</v>
      </c>
      <c r="G75" s="19">
        <f t="shared" si="6"/>
        <v>2.2859999999999996</v>
      </c>
      <c r="I75" s="19">
        <f t="shared" si="7"/>
        <v>0.22499999999999998</v>
      </c>
    </row>
    <row r="76" spans="1:9">
      <c r="A76" s="21">
        <v>44373</v>
      </c>
      <c r="B76" s="19">
        <v>66.400000000000006</v>
      </c>
      <c r="C76" s="11">
        <f t="shared" si="5"/>
        <v>13.723320000000001</v>
      </c>
      <c r="D76" s="11">
        <f t="shared" si="4"/>
        <v>19.112640000000003</v>
      </c>
      <c r="E76" s="19">
        <v>56.7</v>
      </c>
      <c r="F76" s="19">
        <v>0</v>
      </c>
      <c r="G76" s="19">
        <f t="shared" si="6"/>
        <v>0</v>
      </c>
      <c r="I76" s="19">
        <f t="shared" si="7"/>
        <v>0</v>
      </c>
    </row>
    <row r="77" spans="1:9">
      <c r="A77" s="21">
        <v>44374</v>
      </c>
      <c r="B77" s="19">
        <v>64.099999999999994</v>
      </c>
      <c r="C77" s="11">
        <f t="shared" si="5"/>
        <v>13.889999999999999</v>
      </c>
      <c r="D77" s="11">
        <f t="shared" si="4"/>
        <v>17.834759999999996</v>
      </c>
      <c r="E77" s="19">
        <v>57</v>
      </c>
      <c r="F77" s="19">
        <v>0</v>
      </c>
      <c r="G77" s="19">
        <f t="shared" si="6"/>
        <v>0</v>
      </c>
      <c r="I77" s="19">
        <f t="shared" si="7"/>
        <v>0</v>
      </c>
    </row>
    <row r="78" spans="1:9">
      <c r="A78" s="21">
        <v>44375</v>
      </c>
      <c r="B78" s="19">
        <v>63.8</v>
      </c>
      <c r="C78" s="11">
        <f t="shared" si="5"/>
        <v>13.445520000000002</v>
      </c>
      <c r="D78" s="11">
        <f t="shared" si="4"/>
        <v>17.668079999999996</v>
      </c>
      <c r="E78" s="19">
        <v>56.2</v>
      </c>
      <c r="F78" s="19">
        <v>0</v>
      </c>
      <c r="G78" s="19">
        <f t="shared" si="6"/>
        <v>0</v>
      </c>
      <c r="I78" s="19">
        <f t="shared" si="7"/>
        <v>0</v>
      </c>
    </row>
    <row r="79" spans="1:9">
      <c r="A79" s="21">
        <v>44376</v>
      </c>
      <c r="B79" s="19">
        <v>67.3</v>
      </c>
      <c r="C79" s="11">
        <f t="shared" si="5"/>
        <v>14.278920000000001</v>
      </c>
      <c r="D79" s="11">
        <f t="shared" si="4"/>
        <v>19.612679999999997</v>
      </c>
      <c r="E79" s="19">
        <v>57.7</v>
      </c>
      <c r="F79" s="19">
        <v>0</v>
      </c>
      <c r="G79" s="19">
        <f t="shared" si="6"/>
        <v>0</v>
      </c>
      <c r="I79" s="19">
        <f t="shared" si="7"/>
        <v>0</v>
      </c>
    </row>
    <row r="80" spans="1:9">
      <c r="A80" s="21">
        <v>44377</v>
      </c>
      <c r="B80" s="19">
        <v>64.8</v>
      </c>
      <c r="C80" s="11">
        <f t="shared" si="5"/>
        <v>14.1678</v>
      </c>
      <c r="D80" s="11">
        <f t="shared" si="4"/>
        <v>18.223679999999998</v>
      </c>
      <c r="E80" s="19">
        <v>57.5</v>
      </c>
      <c r="F80" s="19">
        <v>0</v>
      </c>
      <c r="G80" s="19">
        <f t="shared" si="6"/>
        <v>0</v>
      </c>
      <c r="H80" s="19">
        <f>SUM(G51:G80)</f>
        <v>33.527999999999999</v>
      </c>
      <c r="I80" s="19">
        <f t="shared" si="7"/>
        <v>0</v>
      </c>
    </row>
    <row r="81" spans="1:9">
      <c r="A81" s="21">
        <v>44378</v>
      </c>
      <c r="B81" s="19">
        <v>68.2</v>
      </c>
      <c r="C81" s="11">
        <f t="shared" si="5"/>
        <v>14.50116</v>
      </c>
      <c r="D81" s="11">
        <f t="shared" si="4"/>
        <v>20.112719999999999</v>
      </c>
      <c r="E81" s="19">
        <v>58.1</v>
      </c>
      <c r="F81" s="19">
        <v>0</v>
      </c>
      <c r="G81" s="19">
        <f t="shared" si="6"/>
        <v>0</v>
      </c>
      <c r="I81" s="19">
        <f t="shared" si="7"/>
        <v>0</v>
      </c>
    </row>
    <row r="82" spans="1:9">
      <c r="A82" s="21">
        <v>44379</v>
      </c>
      <c r="B82" s="19">
        <v>69.3</v>
      </c>
      <c r="C82" s="11">
        <f t="shared" si="5"/>
        <v>14.612279999999998</v>
      </c>
      <c r="D82" s="11">
        <f t="shared" si="4"/>
        <v>20.723879999999998</v>
      </c>
      <c r="E82" s="19">
        <v>58.3</v>
      </c>
      <c r="F82" s="19">
        <v>0</v>
      </c>
      <c r="G82" s="19">
        <f t="shared" si="6"/>
        <v>0</v>
      </c>
      <c r="I82" s="19">
        <f t="shared" si="7"/>
        <v>0</v>
      </c>
    </row>
    <row r="83" spans="1:9">
      <c r="A83" s="21">
        <v>44380</v>
      </c>
      <c r="B83" s="19">
        <v>66.400000000000006</v>
      </c>
      <c r="C83" s="11">
        <f t="shared" si="5"/>
        <v>14.50116</v>
      </c>
      <c r="D83" s="11">
        <f t="shared" si="4"/>
        <v>19.112640000000003</v>
      </c>
      <c r="E83" s="19">
        <v>58.1</v>
      </c>
      <c r="F83" s="19">
        <v>0.03</v>
      </c>
      <c r="G83" s="19">
        <f t="shared" si="6"/>
        <v>0.7619999999999999</v>
      </c>
      <c r="I83" s="19">
        <f t="shared" si="7"/>
        <v>7.4999999999999997E-2</v>
      </c>
    </row>
    <row r="84" spans="1:9">
      <c r="A84" s="21">
        <v>44381</v>
      </c>
      <c r="B84" s="19">
        <v>67.3</v>
      </c>
      <c r="C84" s="11">
        <f t="shared" si="5"/>
        <v>14.945639999999999</v>
      </c>
      <c r="D84" s="11">
        <f t="shared" si="4"/>
        <v>19.612679999999997</v>
      </c>
      <c r="E84" s="19">
        <v>58.9</v>
      </c>
      <c r="F84" s="19">
        <v>0</v>
      </c>
      <c r="G84" s="19">
        <f t="shared" si="6"/>
        <v>0</v>
      </c>
      <c r="I84" s="19">
        <f t="shared" si="7"/>
        <v>0</v>
      </c>
    </row>
    <row r="85" spans="1:9">
      <c r="A85" s="21">
        <v>44382</v>
      </c>
      <c r="B85" s="19">
        <v>67.099999999999994</v>
      </c>
      <c r="C85" s="11">
        <f t="shared" si="5"/>
        <v>14.612279999999998</v>
      </c>
      <c r="D85" s="11">
        <f t="shared" si="4"/>
        <v>19.501559999999998</v>
      </c>
      <c r="E85" s="19">
        <v>58.3</v>
      </c>
      <c r="F85" s="19">
        <v>0</v>
      </c>
      <c r="G85" s="19">
        <f t="shared" si="6"/>
        <v>0</v>
      </c>
      <c r="I85" s="19">
        <f t="shared" si="7"/>
        <v>0</v>
      </c>
    </row>
    <row r="86" spans="1:9">
      <c r="A86" s="21">
        <v>44383</v>
      </c>
      <c r="B86" s="19">
        <v>63.1</v>
      </c>
      <c r="C86" s="11">
        <f t="shared" si="5"/>
        <v>13.501079999999998</v>
      </c>
      <c r="D86" s="11">
        <f t="shared" si="4"/>
        <v>17.279160000000001</v>
      </c>
      <c r="E86" s="19">
        <v>56.3</v>
      </c>
      <c r="F86" s="19">
        <v>0</v>
      </c>
      <c r="G86" s="19">
        <f t="shared" si="6"/>
        <v>0</v>
      </c>
      <c r="I86" s="19">
        <f t="shared" si="7"/>
        <v>0</v>
      </c>
    </row>
    <row r="87" spans="1:9">
      <c r="A87" s="21">
        <v>44384</v>
      </c>
      <c r="B87" s="19">
        <v>61.7</v>
      </c>
      <c r="C87" s="11">
        <f t="shared" si="5"/>
        <v>12.7788</v>
      </c>
      <c r="D87" s="11">
        <f t="shared" si="4"/>
        <v>16.50132</v>
      </c>
      <c r="E87" s="19">
        <v>55</v>
      </c>
      <c r="F87" s="19">
        <v>0</v>
      </c>
      <c r="G87" s="19">
        <f t="shared" si="6"/>
        <v>0</v>
      </c>
      <c r="I87" s="19">
        <f t="shared" si="7"/>
        <v>0</v>
      </c>
    </row>
    <row r="88" spans="1:9">
      <c r="A88" s="21">
        <v>44385</v>
      </c>
      <c r="B88" s="19">
        <v>78</v>
      </c>
      <c r="C88" s="11">
        <f t="shared" si="5"/>
        <v>13.667760000000001</v>
      </c>
      <c r="D88" s="11">
        <f t="shared" si="4"/>
        <v>25.557600000000001</v>
      </c>
      <c r="E88" s="19">
        <v>56.6</v>
      </c>
      <c r="F88" s="19">
        <v>0</v>
      </c>
      <c r="G88" s="19">
        <f t="shared" si="6"/>
        <v>0</v>
      </c>
      <c r="I88" s="19">
        <f t="shared" si="7"/>
        <v>0</v>
      </c>
    </row>
    <row r="89" spans="1:9">
      <c r="A89" s="21">
        <v>44386</v>
      </c>
      <c r="B89" s="19">
        <v>75.099999999999994</v>
      </c>
      <c r="C89" s="11">
        <f t="shared" si="5"/>
        <v>14.55672</v>
      </c>
      <c r="D89" s="11">
        <f t="shared" si="4"/>
        <v>23.946359999999995</v>
      </c>
      <c r="E89" s="19">
        <v>58.2</v>
      </c>
      <c r="F89" s="19">
        <v>0</v>
      </c>
      <c r="G89" s="19">
        <f t="shared" si="6"/>
        <v>0</v>
      </c>
      <c r="I89" s="19">
        <f t="shared" si="7"/>
        <v>0</v>
      </c>
    </row>
    <row r="90" spans="1:9">
      <c r="A90" s="21">
        <v>44387</v>
      </c>
      <c r="B90" s="19">
        <v>71.900000000000006</v>
      </c>
      <c r="C90" s="11">
        <f t="shared" si="5"/>
        <v>13.167720000000001</v>
      </c>
      <c r="D90" s="11">
        <f t="shared" si="4"/>
        <v>22.168440000000004</v>
      </c>
      <c r="E90" s="19">
        <v>55.7</v>
      </c>
      <c r="F90" s="19">
        <v>0</v>
      </c>
      <c r="G90" s="19">
        <f t="shared" si="6"/>
        <v>0</v>
      </c>
      <c r="I90" s="19">
        <f t="shared" si="7"/>
        <v>0</v>
      </c>
    </row>
    <row r="91" spans="1:9">
      <c r="A91" s="21">
        <v>44388</v>
      </c>
      <c r="B91" s="19">
        <v>63</v>
      </c>
      <c r="C91" s="11">
        <f t="shared" si="5"/>
        <v>13.112160000000001</v>
      </c>
      <c r="D91" s="11">
        <f t="shared" si="4"/>
        <v>17.223600000000001</v>
      </c>
      <c r="E91" s="19">
        <v>55.6</v>
      </c>
      <c r="F91" s="19">
        <v>0</v>
      </c>
      <c r="G91" s="19">
        <f t="shared" si="6"/>
        <v>0</v>
      </c>
      <c r="I91" s="19">
        <f t="shared" si="7"/>
        <v>0</v>
      </c>
    </row>
    <row r="92" spans="1:9">
      <c r="A92" s="21">
        <v>44389</v>
      </c>
      <c r="B92" s="19">
        <v>60.8</v>
      </c>
      <c r="C92" s="11">
        <f t="shared" si="5"/>
        <v>12.7788</v>
      </c>
      <c r="D92" s="11">
        <f t="shared" si="4"/>
        <v>16.001279999999998</v>
      </c>
      <c r="E92" s="19">
        <v>55</v>
      </c>
      <c r="F92" s="19">
        <v>0</v>
      </c>
      <c r="G92" s="19">
        <f t="shared" si="6"/>
        <v>0</v>
      </c>
      <c r="I92" s="19">
        <f t="shared" si="7"/>
        <v>0</v>
      </c>
    </row>
    <row r="93" spans="1:9">
      <c r="A93" s="21">
        <v>44390</v>
      </c>
      <c r="B93" s="19">
        <v>63.4</v>
      </c>
      <c r="C93" s="11">
        <f t="shared" si="5"/>
        <v>13.278839999999999</v>
      </c>
      <c r="D93" s="11">
        <f t="shared" si="4"/>
        <v>17.445839999999997</v>
      </c>
      <c r="E93" s="19">
        <v>55.9</v>
      </c>
      <c r="F93" s="19">
        <v>0</v>
      </c>
      <c r="G93" s="19">
        <f t="shared" si="6"/>
        <v>0</v>
      </c>
      <c r="I93" s="19">
        <f t="shared" si="7"/>
        <v>0</v>
      </c>
    </row>
    <row r="94" spans="1:9">
      <c r="A94" s="21">
        <v>44391</v>
      </c>
      <c r="B94" s="19">
        <v>67.3</v>
      </c>
      <c r="C94" s="11">
        <f t="shared" si="5"/>
        <v>13.723320000000001</v>
      </c>
      <c r="D94" s="11">
        <f t="shared" si="4"/>
        <v>19.612679999999997</v>
      </c>
      <c r="E94" s="19">
        <v>56.7</v>
      </c>
      <c r="F94" s="19">
        <v>0</v>
      </c>
      <c r="G94" s="19">
        <f t="shared" si="6"/>
        <v>0</v>
      </c>
      <c r="I94" s="19">
        <f t="shared" si="7"/>
        <v>0</v>
      </c>
    </row>
    <row r="95" spans="1:9">
      <c r="A95" s="21">
        <v>44392</v>
      </c>
      <c r="B95" s="19">
        <v>61.5</v>
      </c>
      <c r="C95" s="11">
        <f t="shared" si="5"/>
        <v>12.7788</v>
      </c>
      <c r="D95" s="11">
        <f t="shared" si="4"/>
        <v>16.3902</v>
      </c>
      <c r="E95" s="19">
        <v>55</v>
      </c>
      <c r="F95" s="19">
        <v>0</v>
      </c>
      <c r="G95" s="19">
        <f t="shared" si="6"/>
        <v>0</v>
      </c>
      <c r="I95" s="19">
        <f t="shared" si="7"/>
        <v>0</v>
      </c>
    </row>
    <row r="96" spans="1:9">
      <c r="A96" s="21">
        <v>44393</v>
      </c>
      <c r="B96" s="19">
        <v>69</v>
      </c>
      <c r="C96" s="11">
        <f t="shared" si="5"/>
        <v>13.167720000000001</v>
      </c>
      <c r="D96" s="11">
        <f t="shared" si="4"/>
        <v>20.557199999999998</v>
      </c>
      <c r="E96" s="19">
        <v>55.7</v>
      </c>
      <c r="F96" s="19">
        <v>0</v>
      </c>
      <c r="G96" s="19">
        <f t="shared" si="6"/>
        <v>0</v>
      </c>
      <c r="I96" s="19">
        <f t="shared" si="7"/>
        <v>0</v>
      </c>
    </row>
    <row r="97" spans="1:9">
      <c r="A97" s="21">
        <v>44394</v>
      </c>
      <c r="B97" s="19">
        <v>70.7</v>
      </c>
      <c r="C97" s="11">
        <f t="shared" si="5"/>
        <v>12.556560000000001</v>
      </c>
      <c r="D97" s="11">
        <f t="shared" si="4"/>
        <v>21.501720000000002</v>
      </c>
      <c r="E97" s="19">
        <v>54.6</v>
      </c>
      <c r="F97" s="19">
        <v>0</v>
      </c>
      <c r="G97" s="19">
        <f t="shared" si="6"/>
        <v>0</v>
      </c>
      <c r="I97" s="19">
        <f t="shared" si="7"/>
        <v>0</v>
      </c>
    </row>
    <row r="98" spans="1:9">
      <c r="A98" s="21">
        <v>44395</v>
      </c>
      <c r="B98" s="19">
        <v>73.5</v>
      </c>
      <c r="C98" s="11">
        <f t="shared" si="5"/>
        <v>13.334399999999999</v>
      </c>
      <c r="D98" s="11">
        <f t="shared" si="4"/>
        <v>23.057399999999998</v>
      </c>
      <c r="E98" s="19">
        <v>56</v>
      </c>
      <c r="F98" s="19">
        <v>0</v>
      </c>
      <c r="G98" s="19">
        <f t="shared" si="6"/>
        <v>0</v>
      </c>
      <c r="I98" s="19">
        <f t="shared" si="7"/>
        <v>0</v>
      </c>
    </row>
    <row r="99" spans="1:9">
      <c r="A99" s="21">
        <v>44396</v>
      </c>
      <c r="B99" s="19">
        <v>71.5</v>
      </c>
      <c r="C99" s="11">
        <f t="shared" si="5"/>
        <v>14.334479999999997</v>
      </c>
      <c r="D99" s="11">
        <f t="shared" si="4"/>
        <v>21.946200000000001</v>
      </c>
      <c r="E99" s="19">
        <v>57.8</v>
      </c>
      <c r="F99" s="19">
        <v>0</v>
      </c>
      <c r="G99" s="19">
        <f t="shared" si="6"/>
        <v>0</v>
      </c>
      <c r="I99" s="19">
        <f t="shared" si="7"/>
        <v>0</v>
      </c>
    </row>
    <row r="100" spans="1:9">
      <c r="A100" s="21">
        <v>44397</v>
      </c>
      <c r="B100" s="19">
        <v>65.5</v>
      </c>
      <c r="C100" s="11">
        <f t="shared" si="5"/>
        <v>14.334479999999997</v>
      </c>
      <c r="D100" s="11">
        <f t="shared" si="4"/>
        <v>18.6126</v>
      </c>
      <c r="E100" s="19">
        <v>57.8</v>
      </c>
      <c r="F100" s="19">
        <v>0</v>
      </c>
      <c r="G100" s="19">
        <f t="shared" si="6"/>
        <v>0</v>
      </c>
      <c r="I100" s="19">
        <f t="shared" si="7"/>
        <v>0</v>
      </c>
    </row>
    <row r="101" spans="1:9">
      <c r="A101" s="21">
        <v>44398</v>
      </c>
      <c r="B101" s="19">
        <v>66.5</v>
      </c>
      <c r="C101" s="11">
        <f t="shared" si="5"/>
        <v>13.278839999999999</v>
      </c>
      <c r="D101" s="11">
        <f t="shared" si="4"/>
        <v>19.168199999999999</v>
      </c>
      <c r="E101" s="19">
        <v>55.9</v>
      </c>
      <c r="F101" s="19">
        <v>0</v>
      </c>
      <c r="G101" s="19">
        <f t="shared" si="6"/>
        <v>0</v>
      </c>
      <c r="I101" s="19">
        <f t="shared" si="7"/>
        <v>0</v>
      </c>
    </row>
    <row r="102" spans="1:9">
      <c r="A102" s="21">
        <v>44399</v>
      </c>
      <c r="B102" s="19">
        <v>64.599999999999994</v>
      </c>
      <c r="C102" s="11">
        <f t="shared" si="5"/>
        <v>13.723320000000001</v>
      </c>
      <c r="D102" s="11">
        <f t="shared" si="4"/>
        <v>18.112559999999995</v>
      </c>
      <c r="E102" s="19">
        <v>56.7</v>
      </c>
      <c r="F102" s="19">
        <v>0</v>
      </c>
      <c r="G102" s="19">
        <f t="shared" si="6"/>
        <v>0</v>
      </c>
      <c r="I102" s="19">
        <f t="shared" si="7"/>
        <v>0</v>
      </c>
    </row>
    <row r="103" spans="1:9">
      <c r="A103" s="21">
        <v>44400</v>
      </c>
      <c r="B103" s="19">
        <v>72.5</v>
      </c>
      <c r="C103" s="11">
        <f t="shared" si="5"/>
        <v>12.167639999999999</v>
      </c>
      <c r="D103" s="11">
        <f t="shared" si="4"/>
        <v>22.501799999999999</v>
      </c>
      <c r="E103" s="19">
        <v>53.9</v>
      </c>
      <c r="F103" s="19">
        <v>0</v>
      </c>
      <c r="G103" s="19">
        <f t="shared" si="6"/>
        <v>0</v>
      </c>
      <c r="I103" s="19">
        <f t="shared" si="7"/>
        <v>0</v>
      </c>
    </row>
    <row r="104" spans="1:9">
      <c r="A104" s="21">
        <v>44401</v>
      </c>
      <c r="B104" s="19">
        <v>68.900000000000006</v>
      </c>
      <c r="C104" s="11">
        <f t="shared" si="5"/>
        <v>12.945479999999998</v>
      </c>
      <c r="D104" s="11">
        <f t="shared" si="4"/>
        <v>20.501640000000002</v>
      </c>
      <c r="E104" s="19">
        <v>55.3</v>
      </c>
      <c r="F104" s="19">
        <v>0</v>
      </c>
      <c r="G104" s="19">
        <f t="shared" si="6"/>
        <v>0</v>
      </c>
      <c r="I104" s="19">
        <f t="shared" si="7"/>
        <v>0</v>
      </c>
    </row>
    <row r="105" spans="1:9">
      <c r="A105" s="21">
        <v>44402</v>
      </c>
      <c r="B105" s="19">
        <v>69.2</v>
      </c>
      <c r="C105" s="11">
        <f t="shared" si="5"/>
        <v>13.38996</v>
      </c>
      <c r="D105" s="11">
        <f t="shared" si="4"/>
        <v>20.668320000000001</v>
      </c>
      <c r="E105" s="19">
        <v>56.1</v>
      </c>
      <c r="F105" s="19">
        <v>0</v>
      </c>
      <c r="G105" s="19">
        <f t="shared" si="6"/>
        <v>0</v>
      </c>
      <c r="I105" s="19">
        <f t="shared" si="7"/>
        <v>0</v>
      </c>
    </row>
    <row r="106" spans="1:9">
      <c r="A106" s="21">
        <v>44403</v>
      </c>
      <c r="B106" s="19">
        <v>69.900000000000006</v>
      </c>
      <c r="C106" s="11">
        <f t="shared" si="5"/>
        <v>13.778879999999997</v>
      </c>
      <c r="D106" s="11">
        <f t="shared" si="4"/>
        <v>21.057240000000004</v>
      </c>
      <c r="E106" s="19">
        <v>56.8</v>
      </c>
      <c r="F106" s="19">
        <v>0.03</v>
      </c>
      <c r="G106" s="19">
        <f t="shared" si="6"/>
        <v>0.7619999999999999</v>
      </c>
      <c r="I106" s="19">
        <f t="shared" si="7"/>
        <v>7.4999999999999997E-2</v>
      </c>
    </row>
    <row r="107" spans="1:9">
      <c r="A107" s="21">
        <v>44404</v>
      </c>
      <c r="B107" s="19">
        <v>75</v>
      </c>
      <c r="C107" s="11">
        <f t="shared" si="5"/>
        <v>14.77896</v>
      </c>
      <c r="D107" s="11">
        <f t="shared" si="4"/>
        <v>23.890799999999999</v>
      </c>
      <c r="E107" s="19">
        <v>58.6</v>
      </c>
      <c r="F107" s="19">
        <v>0</v>
      </c>
      <c r="G107" s="19">
        <f t="shared" si="6"/>
        <v>0</v>
      </c>
      <c r="I107" s="19">
        <f t="shared" si="7"/>
        <v>0</v>
      </c>
    </row>
    <row r="108" spans="1:9">
      <c r="A108" s="21">
        <v>44405</v>
      </c>
      <c r="B108" s="19">
        <v>72</v>
      </c>
      <c r="C108" s="11">
        <f t="shared" si="5"/>
        <v>14.056679999999998</v>
      </c>
      <c r="D108" s="11">
        <f t="shared" si="4"/>
        <v>22.224</v>
      </c>
      <c r="E108" s="19">
        <v>57.3</v>
      </c>
      <c r="F108" s="19">
        <v>0</v>
      </c>
      <c r="G108" s="19">
        <f t="shared" si="6"/>
        <v>0</v>
      </c>
      <c r="I108" s="19">
        <f t="shared" si="7"/>
        <v>0</v>
      </c>
    </row>
    <row r="109" spans="1:9">
      <c r="A109" s="21">
        <v>44406</v>
      </c>
      <c r="B109" s="19">
        <v>73.2</v>
      </c>
      <c r="C109" s="11">
        <f t="shared" si="5"/>
        <v>14.445599999999999</v>
      </c>
      <c r="D109" s="11">
        <f t="shared" si="4"/>
        <v>22.890720000000002</v>
      </c>
      <c r="E109" s="19">
        <v>58</v>
      </c>
      <c r="F109" s="19">
        <v>0</v>
      </c>
      <c r="G109" s="19">
        <f t="shared" si="6"/>
        <v>0</v>
      </c>
      <c r="I109" s="19">
        <f t="shared" si="7"/>
        <v>0</v>
      </c>
    </row>
    <row r="110" spans="1:9">
      <c r="A110" s="21">
        <v>44407</v>
      </c>
      <c r="B110" s="19">
        <v>70.400000000000006</v>
      </c>
      <c r="C110" s="11">
        <f t="shared" si="5"/>
        <v>13.778879999999997</v>
      </c>
      <c r="D110" s="11">
        <f t="shared" si="4"/>
        <v>21.335040000000003</v>
      </c>
      <c r="E110" s="19">
        <v>56.8</v>
      </c>
      <c r="F110" s="19">
        <v>0</v>
      </c>
      <c r="G110" s="19">
        <f t="shared" si="6"/>
        <v>0</v>
      </c>
      <c r="I110" s="19">
        <f t="shared" si="7"/>
        <v>0</v>
      </c>
    </row>
    <row r="111" spans="1:9">
      <c r="A111" s="21">
        <v>44408</v>
      </c>
      <c r="B111" s="19">
        <v>72.2</v>
      </c>
      <c r="C111" s="11">
        <f t="shared" si="5"/>
        <v>15.223439999999998</v>
      </c>
      <c r="D111" s="11">
        <f t="shared" si="4"/>
        <v>22.33512</v>
      </c>
      <c r="E111" s="19">
        <v>59.4</v>
      </c>
      <c r="F111" s="19">
        <v>0</v>
      </c>
      <c r="G111" s="19">
        <f t="shared" si="6"/>
        <v>0</v>
      </c>
      <c r="H111" s="19">
        <f>SUM(G81:G111)</f>
        <v>1.5239999999999998</v>
      </c>
      <c r="I111" s="19">
        <f t="shared" si="7"/>
        <v>0</v>
      </c>
    </row>
    <row r="112" spans="1:9">
      <c r="A112" s="21">
        <v>44409</v>
      </c>
      <c r="B112" s="19">
        <v>68.3</v>
      </c>
      <c r="C112" s="11">
        <f t="shared" si="5"/>
        <v>15.056760000000001</v>
      </c>
      <c r="D112" s="11">
        <f t="shared" si="4"/>
        <v>20.168279999999999</v>
      </c>
      <c r="E112" s="19">
        <v>59.1</v>
      </c>
      <c r="F112" s="19">
        <v>0</v>
      </c>
      <c r="G112" s="19">
        <f t="shared" si="6"/>
        <v>0</v>
      </c>
      <c r="I112" s="19">
        <f t="shared" si="7"/>
        <v>0</v>
      </c>
    </row>
    <row r="113" spans="1:9">
      <c r="A113" s="21">
        <v>44410</v>
      </c>
      <c r="B113" s="19">
        <v>70.400000000000006</v>
      </c>
      <c r="C113" s="11">
        <f t="shared" si="5"/>
        <v>15.001199999999999</v>
      </c>
      <c r="D113" s="11">
        <f t="shared" si="4"/>
        <v>21.335040000000003</v>
      </c>
      <c r="E113" s="19">
        <v>59</v>
      </c>
      <c r="F113" s="19">
        <v>0</v>
      </c>
      <c r="G113" s="19">
        <f t="shared" si="6"/>
        <v>0</v>
      </c>
      <c r="I113" s="19">
        <f t="shared" si="7"/>
        <v>0</v>
      </c>
    </row>
    <row r="114" spans="1:9">
      <c r="A114" s="21">
        <v>44411</v>
      </c>
      <c r="B114" s="19">
        <v>71</v>
      </c>
      <c r="C114" s="11">
        <f t="shared" si="5"/>
        <v>14.001120000000002</v>
      </c>
      <c r="D114" s="11">
        <f t="shared" si="4"/>
        <v>21.668399999999998</v>
      </c>
      <c r="E114" s="19">
        <v>57.2</v>
      </c>
      <c r="F114" s="19">
        <v>0.02</v>
      </c>
      <c r="G114" s="19">
        <f t="shared" si="6"/>
        <v>0.50800000000000001</v>
      </c>
      <c r="I114" s="19">
        <f t="shared" si="7"/>
        <v>0.05</v>
      </c>
    </row>
    <row r="115" spans="1:9">
      <c r="A115" s="21">
        <v>44412</v>
      </c>
      <c r="B115" s="19">
        <v>65.400000000000006</v>
      </c>
      <c r="C115" s="11">
        <f t="shared" si="5"/>
        <v>13.667760000000001</v>
      </c>
      <c r="D115" s="11">
        <f t="shared" si="4"/>
        <v>18.557040000000004</v>
      </c>
      <c r="E115" s="19">
        <v>56.6</v>
      </c>
      <c r="F115" s="19">
        <v>0.01</v>
      </c>
      <c r="G115" s="19">
        <f t="shared" si="6"/>
        <v>0.254</v>
      </c>
      <c r="I115" s="19">
        <f t="shared" si="7"/>
        <v>2.5000000000000001E-2</v>
      </c>
    </row>
    <row r="116" spans="1:9">
      <c r="A116" s="21">
        <v>44413</v>
      </c>
      <c r="B116" s="19">
        <v>64.5</v>
      </c>
      <c r="C116" s="11">
        <f t="shared" si="5"/>
        <v>14.667839999999998</v>
      </c>
      <c r="D116" s="11">
        <f t="shared" si="4"/>
        <v>18.056999999999999</v>
      </c>
      <c r="E116" s="19">
        <v>58.4</v>
      </c>
      <c r="F116" s="19">
        <v>0</v>
      </c>
      <c r="G116" s="19">
        <f t="shared" si="6"/>
        <v>0</v>
      </c>
      <c r="I116" s="19">
        <f t="shared" si="7"/>
        <v>0</v>
      </c>
    </row>
    <row r="117" spans="1:9">
      <c r="A117" s="21">
        <v>44414</v>
      </c>
      <c r="B117" s="19">
        <v>74.2</v>
      </c>
      <c r="C117" s="11">
        <f t="shared" si="5"/>
        <v>15.612360000000001</v>
      </c>
      <c r="D117" s="11">
        <f t="shared" si="4"/>
        <v>23.44632</v>
      </c>
      <c r="E117" s="19">
        <v>60.1</v>
      </c>
      <c r="F117" s="19">
        <v>0.04</v>
      </c>
      <c r="G117" s="19">
        <f t="shared" si="6"/>
        <v>1.016</v>
      </c>
      <c r="I117" s="19">
        <f t="shared" si="7"/>
        <v>0.1</v>
      </c>
    </row>
    <row r="118" spans="1:9">
      <c r="A118" s="21">
        <v>44415</v>
      </c>
      <c r="B118" s="19">
        <v>72.900000000000006</v>
      </c>
      <c r="C118" s="11">
        <f t="shared" si="5"/>
        <v>14.77896</v>
      </c>
      <c r="D118" s="11">
        <f t="shared" si="4"/>
        <v>22.724040000000002</v>
      </c>
      <c r="E118" s="19">
        <v>58.6</v>
      </c>
      <c r="F118" s="19">
        <v>0</v>
      </c>
      <c r="G118" s="19">
        <f t="shared" si="6"/>
        <v>0</v>
      </c>
      <c r="I118" s="19">
        <f t="shared" si="7"/>
        <v>0</v>
      </c>
    </row>
    <row r="119" spans="1:9">
      <c r="A119" s="21">
        <v>44416</v>
      </c>
      <c r="B119" s="19">
        <v>72.400000000000006</v>
      </c>
      <c r="C119" s="11">
        <f t="shared" si="5"/>
        <v>14.890079999999998</v>
      </c>
      <c r="D119" s="11">
        <f t="shared" si="4"/>
        <v>22.446240000000003</v>
      </c>
      <c r="E119" s="19">
        <v>58.8</v>
      </c>
      <c r="F119" s="19">
        <v>0.03</v>
      </c>
      <c r="G119" s="19">
        <f t="shared" si="6"/>
        <v>0.7619999999999999</v>
      </c>
      <c r="I119" s="19">
        <f t="shared" si="7"/>
        <v>7.4999999999999997E-2</v>
      </c>
    </row>
    <row r="120" spans="1:9">
      <c r="A120" s="21">
        <v>44417</v>
      </c>
      <c r="B120" s="19">
        <v>71.5</v>
      </c>
      <c r="C120" s="11">
        <f t="shared" si="5"/>
        <v>13.723320000000001</v>
      </c>
      <c r="D120" s="11">
        <f t="shared" si="4"/>
        <v>21.946200000000001</v>
      </c>
      <c r="E120" s="19">
        <v>56.7</v>
      </c>
      <c r="F120" s="19">
        <v>0</v>
      </c>
      <c r="G120" s="19">
        <f t="shared" si="6"/>
        <v>0</v>
      </c>
      <c r="I120" s="19">
        <f t="shared" si="7"/>
        <v>0</v>
      </c>
    </row>
    <row r="121" spans="1:9">
      <c r="A121" s="21">
        <v>44418</v>
      </c>
      <c r="B121" s="19">
        <v>75.400000000000006</v>
      </c>
      <c r="C121" s="11">
        <f t="shared" si="5"/>
        <v>14.55672</v>
      </c>
      <c r="D121" s="11">
        <f t="shared" si="4"/>
        <v>24.113040000000002</v>
      </c>
      <c r="E121" s="19">
        <v>58.2</v>
      </c>
      <c r="F121" s="19">
        <v>0.12</v>
      </c>
      <c r="G121" s="19">
        <f t="shared" si="6"/>
        <v>3.0479999999999996</v>
      </c>
      <c r="I121" s="19">
        <f t="shared" si="7"/>
        <v>0.3</v>
      </c>
    </row>
    <row r="122" spans="1:9">
      <c r="A122" s="21">
        <v>44419</v>
      </c>
      <c r="B122" s="19">
        <v>70.900000000000006</v>
      </c>
      <c r="C122" s="11">
        <f t="shared" si="5"/>
        <v>15.223439999999998</v>
      </c>
      <c r="D122" s="11">
        <f t="shared" si="4"/>
        <v>21.612840000000002</v>
      </c>
      <c r="E122" s="19">
        <v>59.4</v>
      </c>
      <c r="F122" s="19">
        <v>0.15</v>
      </c>
      <c r="G122" s="19">
        <f t="shared" si="6"/>
        <v>3.8099999999999996</v>
      </c>
      <c r="I122" s="19">
        <f t="shared" si="7"/>
        <v>0.375</v>
      </c>
    </row>
    <row r="123" spans="1:9">
      <c r="A123" s="21">
        <v>44420</v>
      </c>
      <c r="B123" s="19">
        <v>71</v>
      </c>
      <c r="C123" s="11">
        <f t="shared" si="5"/>
        <v>15.390120000000001</v>
      </c>
      <c r="D123" s="11">
        <f t="shared" si="4"/>
        <v>21.668399999999998</v>
      </c>
      <c r="E123" s="19">
        <v>59.7</v>
      </c>
      <c r="F123" s="19">
        <v>0</v>
      </c>
      <c r="G123" s="19">
        <f t="shared" si="6"/>
        <v>0</v>
      </c>
      <c r="I123" s="19">
        <f t="shared" si="7"/>
        <v>0</v>
      </c>
    </row>
    <row r="124" spans="1:9">
      <c r="A124" s="21">
        <v>44421</v>
      </c>
      <c r="B124" s="19">
        <v>68.099999999999994</v>
      </c>
      <c r="C124" s="11">
        <f t="shared" si="5"/>
        <v>15.11232</v>
      </c>
      <c r="D124" s="11">
        <f t="shared" si="4"/>
        <v>20.057159999999996</v>
      </c>
      <c r="E124" s="19">
        <v>59.2</v>
      </c>
      <c r="F124" s="19">
        <v>0</v>
      </c>
      <c r="G124" s="19">
        <f t="shared" si="6"/>
        <v>0</v>
      </c>
      <c r="I124" s="19">
        <f t="shared" si="7"/>
        <v>0</v>
      </c>
    </row>
    <row r="125" spans="1:9">
      <c r="A125" s="21">
        <v>44422</v>
      </c>
      <c r="B125" s="19">
        <v>69.900000000000006</v>
      </c>
      <c r="C125" s="11">
        <f t="shared" si="5"/>
        <v>15.667920000000001</v>
      </c>
      <c r="D125" s="11">
        <f t="shared" si="4"/>
        <v>21.057240000000004</v>
      </c>
      <c r="E125" s="19">
        <v>60.2</v>
      </c>
      <c r="F125" s="19">
        <v>0</v>
      </c>
      <c r="G125" s="19">
        <f t="shared" si="6"/>
        <v>0</v>
      </c>
      <c r="I125" s="19">
        <f t="shared" si="7"/>
        <v>0</v>
      </c>
    </row>
    <row r="126" spans="1:9">
      <c r="A126" s="21">
        <v>44423</v>
      </c>
      <c r="B126" s="19">
        <v>71.099999999999994</v>
      </c>
      <c r="C126" s="11">
        <f t="shared" si="5"/>
        <v>15.8346</v>
      </c>
      <c r="D126" s="11">
        <f t="shared" si="4"/>
        <v>21.723959999999995</v>
      </c>
      <c r="E126" s="19">
        <v>60.5</v>
      </c>
      <c r="F126" s="19">
        <v>0</v>
      </c>
      <c r="G126" s="19">
        <f t="shared" si="6"/>
        <v>0</v>
      </c>
      <c r="I126" s="19">
        <f t="shared" si="7"/>
        <v>0</v>
      </c>
    </row>
    <row r="127" spans="1:9">
      <c r="A127" s="21">
        <v>44424</v>
      </c>
      <c r="B127" s="19">
        <v>71.900000000000006</v>
      </c>
      <c r="C127" s="11">
        <f t="shared" si="5"/>
        <v>15.390120000000001</v>
      </c>
      <c r="D127" s="11">
        <f t="shared" si="4"/>
        <v>22.168440000000004</v>
      </c>
      <c r="E127" s="19">
        <v>59.7</v>
      </c>
      <c r="F127" s="19">
        <v>0</v>
      </c>
      <c r="G127" s="19">
        <f t="shared" si="6"/>
        <v>0</v>
      </c>
      <c r="I127" s="19">
        <f t="shared" si="7"/>
        <v>0</v>
      </c>
    </row>
    <row r="128" spans="1:9">
      <c r="A128" s="21">
        <v>44425</v>
      </c>
      <c r="B128" s="19">
        <v>68.099999999999994</v>
      </c>
      <c r="C128" s="11">
        <f t="shared" si="5"/>
        <v>15.89016</v>
      </c>
      <c r="D128" s="11">
        <f t="shared" si="4"/>
        <v>20.057159999999996</v>
      </c>
      <c r="E128" s="19">
        <v>60.6</v>
      </c>
      <c r="F128" s="19">
        <v>0.04</v>
      </c>
      <c r="G128" s="19">
        <f t="shared" si="6"/>
        <v>1.016</v>
      </c>
      <c r="I128" s="19">
        <f t="shared" si="7"/>
        <v>0.1</v>
      </c>
    </row>
    <row r="129" spans="1:9">
      <c r="A129" s="21">
        <v>44426</v>
      </c>
      <c r="B129" s="19">
        <v>72.2</v>
      </c>
      <c r="C129" s="11">
        <f t="shared" si="5"/>
        <v>15.167879999999998</v>
      </c>
      <c r="D129" s="11">
        <f t="shared" si="4"/>
        <v>22.33512</v>
      </c>
      <c r="E129" s="19">
        <v>59.3</v>
      </c>
      <c r="F129" s="19">
        <v>0.09</v>
      </c>
      <c r="G129" s="19">
        <f t="shared" si="6"/>
        <v>2.2859999999999996</v>
      </c>
      <c r="I129" s="19">
        <f t="shared" si="7"/>
        <v>0.22499999999999998</v>
      </c>
    </row>
    <row r="130" spans="1:9">
      <c r="A130" s="21">
        <v>44427</v>
      </c>
      <c r="B130" s="19">
        <v>70</v>
      </c>
      <c r="C130" s="11">
        <f t="shared" si="5"/>
        <v>15.501239999999999</v>
      </c>
      <c r="D130" s="11">
        <f t="shared" si="4"/>
        <v>21.1128</v>
      </c>
      <c r="E130" s="19">
        <v>59.9</v>
      </c>
      <c r="F130" s="19">
        <v>0</v>
      </c>
      <c r="G130" s="19">
        <f t="shared" si="6"/>
        <v>0</v>
      </c>
      <c r="I130" s="19">
        <f t="shared" si="7"/>
        <v>0</v>
      </c>
    </row>
    <row r="131" spans="1:9">
      <c r="A131" s="21">
        <v>44428</v>
      </c>
      <c r="B131" s="19">
        <v>69.099999999999994</v>
      </c>
      <c r="C131" s="11">
        <f t="shared" si="5"/>
        <v>15.167879999999998</v>
      </c>
      <c r="D131" s="11">
        <f t="shared" si="4"/>
        <v>20.612759999999998</v>
      </c>
      <c r="E131" s="19">
        <v>59.3</v>
      </c>
      <c r="F131" s="19">
        <v>0.1</v>
      </c>
      <c r="G131" s="19">
        <f t="shared" si="6"/>
        <v>2.54</v>
      </c>
      <c r="I131" s="19">
        <f t="shared" si="7"/>
        <v>0.25</v>
      </c>
    </row>
    <row r="132" spans="1:9">
      <c r="A132" s="21">
        <v>44429</v>
      </c>
      <c r="B132" s="19">
        <v>68.2</v>
      </c>
      <c r="C132" s="11">
        <f t="shared" si="5"/>
        <v>15.501239999999999</v>
      </c>
      <c r="D132" s="11">
        <f t="shared" ref="D132:D181" si="8">(B132-32)*0.5556</f>
        <v>20.112719999999999</v>
      </c>
      <c r="E132" s="19">
        <v>59.9</v>
      </c>
      <c r="F132" s="19">
        <v>0</v>
      </c>
      <c r="G132" s="19">
        <f t="shared" si="6"/>
        <v>0</v>
      </c>
      <c r="I132" s="19">
        <f t="shared" si="7"/>
        <v>0</v>
      </c>
    </row>
    <row r="133" spans="1:9">
      <c r="A133" s="21">
        <v>44430</v>
      </c>
      <c r="B133" s="19">
        <v>69.599999999999994</v>
      </c>
      <c r="C133" s="11">
        <f t="shared" ref="C133:C181" si="9">(E133-32)*0.5556</f>
        <v>14.612279999999998</v>
      </c>
      <c r="D133" s="11">
        <f t="shared" si="8"/>
        <v>20.890559999999997</v>
      </c>
      <c r="E133" s="19">
        <v>58.3</v>
      </c>
      <c r="F133" s="19">
        <v>0</v>
      </c>
      <c r="G133" s="19">
        <f t="shared" ref="G133:G181" si="10">F133*25.4</f>
        <v>0</v>
      </c>
      <c r="I133" s="19">
        <f t="shared" ref="I133:I181" si="11">F133*2.5</f>
        <v>0</v>
      </c>
    </row>
    <row r="134" spans="1:9">
      <c r="A134" s="21">
        <v>44431</v>
      </c>
      <c r="B134" s="19">
        <v>69.900000000000006</v>
      </c>
      <c r="C134" s="11">
        <f t="shared" si="9"/>
        <v>14.278920000000001</v>
      </c>
      <c r="D134" s="11">
        <f t="shared" si="8"/>
        <v>21.057240000000004</v>
      </c>
      <c r="E134" s="19">
        <v>57.7</v>
      </c>
      <c r="F134" s="19">
        <v>0.25</v>
      </c>
      <c r="G134" s="19">
        <f t="shared" si="10"/>
        <v>6.35</v>
      </c>
      <c r="I134" s="19">
        <f t="shared" si="11"/>
        <v>0.625</v>
      </c>
    </row>
    <row r="135" spans="1:9">
      <c r="A135" s="21">
        <v>44432</v>
      </c>
      <c r="B135" s="19">
        <v>68.8</v>
      </c>
      <c r="C135" s="11">
        <f t="shared" si="9"/>
        <v>14.7234</v>
      </c>
      <c r="D135" s="11">
        <f t="shared" si="8"/>
        <v>20.446079999999998</v>
      </c>
      <c r="E135" s="19">
        <v>58.5</v>
      </c>
      <c r="F135" s="19">
        <v>1.39</v>
      </c>
      <c r="G135" s="19">
        <f t="shared" si="10"/>
        <v>35.305999999999997</v>
      </c>
      <c r="I135" s="19">
        <f t="shared" si="11"/>
        <v>3.4749999999999996</v>
      </c>
    </row>
    <row r="136" spans="1:9">
      <c r="A136" s="21">
        <v>44433</v>
      </c>
      <c r="B136" s="19">
        <v>67.3</v>
      </c>
      <c r="C136" s="11">
        <f t="shared" si="9"/>
        <v>14.278920000000001</v>
      </c>
      <c r="D136" s="11">
        <f t="shared" si="8"/>
        <v>19.612679999999997</v>
      </c>
      <c r="E136" s="19">
        <v>57.7</v>
      </c>
      <c r="F136" s="19">
        <v>0</v>
      </c>
      <c r="G136" s="19">
        <f t="shared" si="10"/>
        <v>0</v>
      </c>
      <c r="I136" s="19">
        <f t="shared" si="11"/>
        <v>0</v>
      </c>
    </row>
    <row r="137" spans="1:9">
      <c r="A137" s="21">
        <v>44434</v>
      </c>
      <c r="B137" s="19">
        <v>75.8</v>
      </c>
      <c r="C137" s="11">
        <f t="shared" si="9"/>
        <v>12.27876</v>
      </c>
      <c r="D137" s="11">
        <f t="shared" si="8"/>
        <v>24.335279999999997</v>
      </c>
      <c r="E137" s="19">
        <v>54.1</v>
      </c>
      <c r="F137" s="19">
        <v>0</v>
      </c>
      <c r="G137" s="19">
        <f t="shared" si="10"/>
        <v>0</v>
      </c>
      <c r="I137" s="19">
        <f t="shared" si="11"/>
        <v>0</v>
      </c>
    </row>
    <row r="138" spans="1:9">
      <c r="A138" s="21">
        <v>44435</v>
      </c>
      <c r="B138" s="19">
        <v>85.8</v>
      </c>
      <c r="C138" s="11">
        <f t="shared" si="9"/>
        <v>14.22336</v>
      </c>
      <c r="D138" s="11">
        <f t="shared" si="8"/>
        <v>29.891279999999998</v>
      </c>
      <c r="E138" s="19">
        <v>57.6</v>
      </c>
      <c r="F138" s="19">
        <v>0.56999999999999995</v>
      </c>
      <c r="G138" s="19">
        <f t="shared" si="10"/>
        <v>14.477999999999998</v>
      </c>
      <c r="I138" s="19">
        <f t="shared" si="11"/>
        <v>1.4249999999999998</v>
      </c>
    </row>
    <row r="139" spans="1:9">
      <c r="A139" s="21">
        <v>44436</v>
      </c>
      <c r="B139" s="19">
        <v>88</v>
      </c>
      <c r="C139" s="11">
        <f t="shared" si="9"/>
        <v>16.223520000000001</v>
      </c>
      <c r="D139" s="11">
        <f t="shared" si="8"/>
        <v>31.113599999999998</v>
      </c>
      <c r="E139" s="19">
        <v>61.2</v>
      </c>
      <c r="F139" s="19">
        <v>0.06</v>
      </c>
      <c r="G139" s="19">
        <f t="shared" si="10"/>
        <v>1.5239999999999998</v>
      </c>
      <c r="I139" s="19">
        <f t="shared" si="11"/>
        <v>0.15</v>
      </c>
    </row>
    <row r="140" spans="1:9">
      <c r="A140" s="21">
        <v>44437</v>
      </c>
      <c r="B140" s="19">
        <v>77.3</v>
      </c>
      <c r="C140" s="11">
        <f t="shared" si="9"/>
        <v>15.167879999999998</v>
      </c>
      <c r="D140" s="11">
        <f t="shared" si="8"/>
        <v>25.168679999999998</v>
      </c>
      <c r="E140" s="19">
        <v>59.3</v>
      </c>
      <c r="F140" s="19">
        <v>0</v>
      </c>
      <c r="G140" s="19">
        <f t="shared" si="10"/>
        <v>0</v>
      </c>
      <c r="I140" s="19">
        <f t="shared" si="11"/>
        <v>0</v>
      </c>
    </row>
    <row r="141" spans="1:9">
      <c r="A141" s="21">
        <v>44438</v>
      </c>
      <c r="B141" s="19">
        <v>72.3</v>
      </c>
      <c r="C141" s="11">
        <f t="shared" si="9"/>
        <v>14.278920000000001</v>
      </c>
      <c r="D141" s="11">
        <f t="shared" si="8"/>
        <v>22.390679999999996</v>
      </c>
      <c r="E141" s="19">
        <v>57.7</v>
      </c>
      <c r="F141" s="19">
        <v>0</v>
      </c>
      <c r="G141" s="19">
        <f t="shared" si="10"/>
        <v>0</v>
      </c>
      <c r="I141" s="19">
        <f t="shared" si="11"/>
        <v>0</v>
      </c>
    </row>
    <row r="142" spans="1:9">
      <c r="A142" s="21">
        <v>44439</v>
      </c>
      <c r="B142" s="19">
        <v>70.599999999999994</v>
      </c>
      <c r="C142" s="11">
        <f t="shared" si="9"/>
        <v>13.278839999999999</v>
      </c>
      <c r="D142" s="11">
        <f t="shared" si="8"/>
        <v>21.446159999999995</v>
      </c>
      <c r="E142" s="19">
        <v>55.9</v>
      </c>
      <c r="F142" s="19">
        <v>1</v>
      </c>
      <c r="G142" s="19">
        <f t="shared" si="10"/>
        <v>25.4</v>
      </c>
      <c r="H142" s="19">
        <f>SUM(G112:G142)</f>
        <v>98.298000000000002</v>
      </c>
      <c r="I142" s="19">
        <f t="shared" si="11"/>
        <v>2.5</v>
      </c>
    </row>
    <row r="143" spans="1:9">
      <c r="A143" s="21">
        <v>44440</v>
      </c>
      <c r="B143" s="19">
        <v>67.8</v>
      </c>
      <c r="C143" s="11">
        <f t="shared" si="9"/>
        <v>14.112239999999998</v>
      </c>
      <c r="D143" s="11">
        <f t="shared" si="8"/>
        <v>19.890479999999997</v>
      </c>
      <c r="E143" s="19">
        <v>57.4</v>
      </c>
      <c r="F143" s="19">
        <v>0.01</v>
      </c>
      <c r="G143" s="19">
        <f t="shared" si="10"/>
        <v>0.254</v>
      </c>
      <c r="I143" s="19">
        <f t="shared" si="11"/>
        <v>2.5000000000000001E-2</v>
      </c>
    </row>
    <row r="144" spans="1:9">
      <c r="A144" s="21">
        <v>44441</v>
      </c>
      <c r="B144" s="19">
        <v>66.099999999999994</v>
      </c>
      <c r="C144" s="11">
        <f t="shared" si="9"/>
        <v>13.723320000000001</v>
      </c>
      <c r="D144" s="11">
        <f t="shared" si="8"/>
        <v>18.945959999999996</v>
      </c>
      <c r="E144" s="19">
        <v>56.7</v>
      </c>
      <c r="F144" s="19">
        <v>0</v>
      </c>
      <c r="G144" s="19">
        <f t="shared" si="10"/>
        <v>0</v>
      </c>
      <c r="I144" s="19">
        <f t="shared" si="11"/>
        <v>0</v>
      </c>
    </row>
    <row r="145" spans="1:9">
      <c r="A145" s="21">
        <v>44442</v>
      </c>
      <c r="B145" s="19">
        <v>67.7</v>
      </c>
      <c r="C145" s="11">
        <f t="shared" si="9"/>
        <v>13.445520000000002</v>
      </c>
      <c r="D145" s="11">
        <f t="shared" si="8"/>
        <v>19.83492</v>
      </c>
      <c r="E145" s="19">
        <v>56.2</v>
      </c>
      <c r="F145" s="19">
        <v>0.06</v>
      </c>
      <c r="G145" s="19">
        <f t="shared" si="10"/>
        <v>1.5239999999999998</v>
      </c>
      <c r="I145" s="19">
        <f t="shared" si="11"/>
        <v>0.15</v>
      </c>
    </row>
    <row r="146" spans="1:9">
      <c r="A146" s="21">
        <v>44443</v>
      </c>
      <c r="B146" s="19">
        <v>75.099999999999994</v>
      </c>
      <c r="C146" s="11">
        <f t="shared" si="9"/>
        <v>11.389799999999999</v>
      </c>
      <c r="D146" s="11">
        <f t="shared" si="8"/>
        <v>23.946359999999995</v>
      </c>
      <c r="E146" s="19">
        <v>52.5</v>
      </c>
      <c r="F146" s="19">
        <v>0.01</v>
      </c>
      <c r="G146" s="19">
        <f t="shared" si="10"/>
        <v>0.254</v>
      </c>
      <c r="I146" s="19">
        <f t="shared" si="11"/>
        <v>2.5000000000000001E-2</v>
      </c>
    </row>
    <row r="147" spans="1:9">
      <c r="A147" s="21">
        <v>44444</v>
      </c>
      <c r="B147" s="19">
        <v>80.099999999999994</v>
      </c>
      <c r="C147" s="11">
        <f t="shared" si="9"/>
        <v>12.556560000000001</v>
      </c>
      <c r="D147" s="11">
        <f t="shared" si="8"/>
        <v>26.724359999999997</v>
      </c>
      <c r="E147" s="19">
        <v>54.6</v>
      </c>
      <c r="F147" s="19">
        <v>0</v>
      </c>
      <c r="G147" s="19">
        <f t="shared" si="10"/>
        <v>0</v>
      </c>
      <c r="I147" s="19">
        <f t="shared" si="11"/>
        <v>0</v>
      </c>
    </row>
    <row r="148" spans="1:9">
      <c r="A148" s="21">
        <v>44445</v>
      </c>
      <c r="B148" s="19">
        <v>83.9</v>
      </c>
      <c r="C148" s="11">
        <f t="shared" si="9"/>
        <v>14.1678</v>
      </c>
      <c r="D148" s="11">
        <f t="shared" si="8"/>
        <v>28.835640000000001</v>
      </c>
      <c r="E148" s="19">
        <v>57.5</v>
      </c>
      <c r="F148" s="19">
        <v>0</v>
      </c>
      <c r="G148" s="19">
        <f t="shared" si="10"/>
        <v>0</v>
      </c>
      <c r="I148" s="19">
        <f t="shared" si="11"/>
        <v>0</v>
      </c>
    </row>
    <row r="149" spans="1:9">
      <c r="A149" s="21">
        <v>44446</v>
      </c>
      <c r="B149" s="19">
        <v>75.7</v>
      </c>
      <c r="C149" s="11">
        <f t="shared" si="9"/>
        <v>15.501239999999999</v>
      </c>
      <c r="D149" s="11">
        <f t="shared" si="8"/>
        <v>24.279720000000001</v>
      </c>
      <c r="E149" s="19">
        <v>59.9</v>
      </c>
      <c r="F149" s="19">
        <v>0</v>
      </c>
      <c r="G149" s="19">
        <f t="shared" si="10"/>
        <v>0</v>
      </c>
      <c r="I149" s="19">
        <f t="shared" si="11"/>
        <v>0</v>
      </c>
    </row>
    <row r="150" spans="1:9">
      <c r="A150" s="21">
        <v>44447</v>
      </c>
      <c r="B150" s="19">
        <v>79.099999999999994</v>
      </c>
      <c r="C150" s="11">
        <f t="shared" si="9"/>
        <v>17.001360000000002</v>
      </c>
      <c r="D150" s="11">
        <f t="shared" si="8"/>
        <v>26.168759999999995</v>
      </c>
      <c r="E150" s="19">
        <v>62.6</v>
      </c>
      <c r="F150" s="19">
        <v>0</v>
      </c>
      <c r="G150" s="19">
        <f t="shared" si="10"/>
        <v>0</v>
      </c>
      <c r="I150" s="19">
        <f t="shared" si="11"/>
        <v>0</v>
      </c>
    </row>
    <row r="151" spans="1:9">
      <c r="A151" s="21">
        <v>44448</v>
      </c>
      <c r="B151" s="19">
        <v>68.599999999999994</v>
      </c>
      <c r="C151" s="11">
        <f t="shared" si="9"/>
        <v>15.8346</v>
      </c>
      <c r="D151" s="11">
        <f t="shared" si="8"/>
        <v>20.334959999999995</v>
      </c>
      <c r="E151" s="19">
        <v>60.5</v>
      </c>
      <c r="F151" s="19">
        <v>0</v>
      </c>
      <c r="G151" s="19">
        <f t="shared" si="10"/>
        <v>0</v>
      </c>
      <c r="I151" s="19">
        <f t="shared" si="11"/>
        <v>0</v>
      </c>
    </row>
    <row r="152" spans="1:9">
      <c r="A152" s="21">
        <v>44449</v>
      </c>
      <c r="B152" s="19">
        <v>67.3</v>
      </c>
      <c r="C152" s="11">
        <f t="shared" si="9"/>
        <v>15.612360000000001</v>
      </c>
      <c r="D152" s="11">
        <f t="shared" si="8"/>
        <v>19.612679999999997</v>
      </c>
      <c r="E152" s="19">
        <v>60.1</v>
      </c>
      <c r="F152" s="19">
        <v>0.02</v>
      </c>
      <c r="G152" s="19">
        <f t="shared" si="10"/>
        <v>0.50800000000000001</v>
      </c>
      <c r="I152" s="19">
        <f t="shared" si="11"/>
        <v>0.05</v>
      </c>
    </row>
    <row r="153" spans="1:9">
      <c r="A153" s="21">
        <v>44450</v>
      </c>
      <c r="B153" s="19">
        <v>70</v>
      </c>
      <c r="C153" s="11">
        <f t="shared" si="9"/>
        <v>13.223279999999997</v>
      </c>
      <c r="D153" s="11">
        <f t="shared" si="8"/>
        <v>21.1128</v>
      </c>
      <c r="E153" s="19">
        <v>55.8</v>
      </c>
      <c r="F153" s="19">
        <v>0</v>
      </c>
      <c r="G153" s="19">
        <f t="shared" si="10"/>
        <v>0</v>
      </c>
      <c r="I153" s="19">
        <f t="shared" si="11"/>
        <v>0</v>
      </c>
    </row>
    <row r="154" spans="1:9">
      <c r="A154" s="21">
        <v>44451</v>
      </c>
      <c r="B154" s="19">
        <v>77.099999999999994</v>
      </c>
      <c r="C154" s="11">
        <f t="shared" si="9"/>
        <v>13.445520000000002</v>
      </c>
      <c r="D154" s="11">
        <f t="shared" si="8"/>
        <v>25.057559999999995</v>
      </c>
      <c r="E154" s="19">
        <v>56.2</v>
      </c>
      <c r="F154" s="19">
        <v>0</v>
      </c>
      <c r="G154" s="19">
        <f t="shared" si="10"/>
        <v>0</v>
      </c>
      <c r="I154" s="19">
        <f t="shared" si="11"/>
        <v>0</v>
      </c>
    </row>
    <row r="155" spans="1:9">
      <c r="A155" s="21">
        <v>44452</v>
      </c>
      <c r="B155" s="19">
        <v>74.099999999999994</v>
      </c>
      <c r="C155" s="11">
        <f t="shared" si="9"/>
        <v>13.445520000000002</v>
      </c>
      <c r="D155" s="11">
        <f t="shared" si="8"/>
        <v>23.390759999999997</v>
      </c>
      <c r="E155" s="19">
        <v>56.2</v>
      </c>
      <c r="F155" s="19">
        <v>0</v>
      </c>
      <c r="G155" s="19">
        <f t="shared" si="10"/>
        <v>0</v>
      </c>
      <c r="I155" s="19">
        <f t="shared" si="11"/>
        <v>0</v>
      </c>
    </row>
    <row r="156" spans="1:9">
      <c r="A156" s="21">
        <v>44453</v>
      </c>
      <c r="B156" s="19">
        <v>71.8</v>
      </c>
      <c r="C156" s="11">
        <f t="shared" si="9"/>
        <v>12.7788</v>
      </c>
      <c r="D156" s="11">
        <f t="shared" si="8"/>
        <v>22.112879999999997</v>
      </c>
      <c r="E156" s="19">
        <v>55</v>
      </c>
      <c r="F156" s="19">
        <v>0</v>
      </c>
      <c r="G156" s="19">
        <f t="shared" si="10"/>
        <v>0</v>
      </c>
      <c r="I156" s="19">
        <f t="shared" si="11"/>
        <v>0</v>
      </c>
    </row>
    <row r="157" spans="1:9">
      <c r="A157" s="21">
        <v>44454</v>
      </c>
      <c r="B157" s="19">
        <v>67.7</v>
      </c>
      <c r="C157" s="11">
        <f t="shared" si="9"/>
        <v>13.94556</v>
      </c>
      <c r="D157" s="11">
        <f t="shared" si="8"/>
        <v>19.83492</v>
      </c>
      <c r="E157" s="19">
        <v>57.1</v>
      </c>
      <c r="F157" s="19">
        <v>0</v>
      </c>
      <c r="G157" s="19">
        <f t="shared" si="10"/>
        <v>0</v>
      </c>
      <c r="I157" s="19">
        <f t="shared" si="11"/>
        <v>0</v>
      </c>
    </row>
    <row r="158" spans="1:9">
      <c r="A158" s="21">
        <v>44455</v>
      </c>
      <c r="B158" s="19">
        <v>65.5</v>
      </c>
      <c r="C158" s="11">
        <f t="shared" si="9"/>
        <v>14.22336</v>
      </c>
      <c r="D158" s="11">
        <f t="shared" si="8"/>
        <v>18.6126</v>
      </c>
      <c r="E158" s="19">
        <v>57.6</v>
      </c>
      <c r="F158" s="19">
        <v>0.04</v>
      </c>
      <c r="G158" s="19">
        <f t="shared" si="10"/>
        <v>1.016</v>
      </c>
      <c r="I158" s="19">
        <f t="shared" si="11"/>
        <v>0.1</v>
      </c>
    </row>
    <row r="159" spans="1:9">
      <c r="A159" s="21">
        <v>44456</v>
      </c>
      <c r="B159" s="19">
        <v>67</v>
      </c>
      <c r="C159" s="11">
        <f t="shared" si="9"/>
        <v>14.278920000000001</v>
      </c>
      <c r="D159" s="11">
        <f t="shared" si="8"/>
        <v>19.445999999999998</v>
      </c>
      <c r="E159" s="19">
        <v>57.7</v>
      </c>
      <c r="F159" s="19">
        <v>0</v>
      </c>
      <c r="G159" s="19">
        <f t="shared" si="10"/>
        <v>0</v>
      </c>
      <c r="I159" s="19">
        <f t="shared" si="11"/>
        <v>0</v>
      </c>
    </row>
    <row r="160" spans="1:9">
      <c r="A160" s="21">
        <v>44457</v>
      </c>
      <c r="B160" s="19">
        <v>69.3</v>
      </c>
      <c r="C160" s="11">
        <f t="shared" si="9"/>
        <v>14.1678</v>
      </c>
      <c r="D160" s="11">
        <f t="shared" si="8"/>
        <v>20.723879999999998</v>
      </c>
      <c r="E160" s="19">
        <v>57.5</v>
      </c>
      <c r="F160" s="19">
        <v>0</v>
      </c>
      <c r="G160" s="19">
        <f t="shared" si="10"/>
        <v>0</v>
      </c>
      <c r="I160" s="19">
        <f t="shared" si="11"/>
        <v>0</v>
      </c>
    </row>
    <row r="161" spans="1:9">
      <c r="A161" s="21">
        <v>44458</v>
      </c>
      <c r="B161" s="19">
        <v>68.3</v>
      </c>
      <c r="C161" s="11">
        <f t="shared" si="9"/>
        <v>15.612360000000001</v>
      </c>
      <c r="D161" s="11">
        <f t="shared" si="8"/>
        <v>20.168279999999999</v>
      </c>
      <c r="E161" s="19">
        <v>60.1</v>
      </c>
      <c r="F161" s="19">
        <v>0</v>
      </c>
      <c r="G161" s="19">
        <f t="shared" si="10"/>
        <v>0</v>
      </c>
      <c r="I161" s="19">
        <f t="shared" si="11"/>
        <v>0</v>
      </c>
    </row>
    <row r="162" spans="1:9">
      <c r="A162" s="21">
        <v>44459</v>
      </c>
      <c r="B162" s="19">
        <v>82.5</v>
      </c>
      <c r="C162" s="11">
        <f t="shared" si="9"/>
        <v>12.389879999999998</v>
      </c>
      <c r="D162" s="11">
        <f t="shared" si="8"/>
        <v>28.0578</v>
      </c>
      <c r="E162" s="19">
        <v>54.3</v>
      </c>
      <c r="F162" s="19">
        <v>0</v>
      </c>
      <c r="G162" s="19">
        <f t="shared" si="10"/>
        <v>0</v>
      </c>
      <c r="I162" s="19">
        <f t="shared" si="11"/>
        <v>0</v>
      </c>
    </row>
    <row r="163" spans="1:9">
      <c r="A163" s="21">
        <v>44460</v>
      </c>
      <c r="B163" s="19">
        <v>87.6</v>
      </c>
      <c r="C163" s="11">
        <f t="shared" si="9"/>
        <v>15.501239999999999</v>
      </c>
      <c r="D163" s="11">
        <f t="shared" si="8"/>
        <v>30.891359999999995</v>
      </c>
      <c r="E163" s="19">
        <v>59.9</v>
      </c>
      <c r="F163" s="19">
        <v>0</v>
      </c>
      <c r="G163" s="19">
        <f t="shared" si="10"/>
        <v>0</v>
      </c>
      <c r="I163" s="19">
        <f t="shared" si="11"/>
        <v>0</v>
      </c>
    </row>
    <row r="164" spans="1:9">
      <c r="A164" s="21">
        <v>44461</v>
      </c>
      <c r="B164" s="19">
        <v>76.5</v>
      </c>
      <c r="C164" s="11">
        <f t="shared" si="9"/>
        <v>14.7234</v>
      </c>
      <c r="D164" s="11">
        <f t="shared" si="8"/>
        <v>24.7242</v>
      </c>
      <c r="E164" s="19">
        <v>58.5</v>
      </c>
      <c r="F164" s="19">
        <v>0</v>
      </c>
      <c r="G164" s="19">
        <f t="shared" si="10"/>
        <v>0</v>
      </c>
      <c r="I164" s="19">
        <f t="shared" si="11"/>
        <v>0</v>
      </c>
    </row>
    <row r="165" spans="1:9">
      <c r="A165" s="21">
        <v>44462</v>
      </c>
      <c r="B165" s="19">
        <v>79.7</v>
      </c>
      <c r="C165" s="11">
        <f t="shared" si="9"/>
        <v>11.556479999999999</v>
      </c>
      <c r="D165" s="11">
        <f t="shared" si="8"/>
        <v>26.502120000000001</v>
      </c>
      <c r="E165" s="19">
        <v>52.8</v>
      </c>
      <c r="F165" s="19">
        <v>0</v>
      </c>
      <c r="G165" s="19">
        <f t="shared" si="10"/>
        <v>0</v>
      </c>
      <c r="I165" s="19">
        <f t="shared" si="11"/>
        <v>0</v>
      </c>
    </row>
    <row r="166" spans="1:9">
      <c r="A166" s="21">
        <v>44463</v>
      </c>
      <c r="B166" s="19">
        <v>74.3</v>
      </c>
      <c r="C166" s="11">
        <f t="shared" si="9"/>
        <v>14.50116</v>
      </c>
      <c r="D166" s="11">
        <f t="shared" si="8"/>
        <v>23.501879999999996</v>
      </c>
      <c r="E166" s="19">
        <v>58.1</v>
      </c>
      <c r="F166" s="19">
        <v>0</v>
      </c>
      <c r="G166" s="19">
        <f t="shared" si="10"/>
        <v>0</v>
      </c>
      <c r="I166" s="19">
        <f t="shared" si="11"/>
        <v>0</v>
      </c>
    </row>
    <row r="167" spans="1:9">
      <c r="A167" s="21">
        <v>44464</v>
      </c>
      <c r="B167" s="19">
        <v>64.2</v>
      </c>
      <c r="C167" s="11">
        <f t="shared" si="9"/>
        <v>14.445599999999999</v>
      </c>
      <c r="D167" s="11">
        <f t="shared" si="8"/>
        <v>17.890320000000003</v>
      </c>
      <c r="E167" s="19">
        <v>58</v>
      </c>
      <c r="F167" s="19">
        <v>0</v>
      </c>
      <c r="G167" s="19">
        <f t="shared" si="10"/>
        <v>0</v>
      </c>
      <c r="I167" s="19">
        <f t="shared" si="11"/>
        <v>0</v>
      </c>
    </row>
    <row r="168" spans="1:9">
      <c r="A168" s="21">
        <v>44465</v>
      </c>
      <c r="B168" s="19">
        <v>62.9</v>
      </c>
      <c r="C168" s="11">
        <f t="shared" si="9"/>
        <v>14.77896</v>
      </c>
      <c r="D168" s="11">
        <f t="shared" si="8"/>
        <v>17.168039999999998</v>
      </c>
      <c r="E168" s="19">
        <v>58.6</v>
      </c>
      <c r="F168" s="19">
        <v>0</v>
      </c>
      <c r="G168" s="19">
        <f t="shared" si="10"/>
        <v>0</v>
      </c>
      <c r="I168" s="19">
        <f t="shared" si="11"/>
        <v>0</v>
      </c>
    </row>
    <row r="169" spans="1:9">
      <c r="A169" s="21">
        <v>44466</v>
      </c>
      <c r="B169" s="19">
        <v>69</v>
      </c>
      <c r="C169" s="11">
        <f t="shared" si="9"/>
        <v>15.11232</v>
      </c>
      <c r="D169" s="11">
        <f t="shared" si="8"/>
        <v>20.557199999999998</v>
      </c>
      <c r="E169" s="19">
        <v>59.2</v>
      </c>
      <c r="F169" s="19">
        <v>0</v>
      </c>
      <c r="G169" s="19">
        <f t="shared" si="10"/>
        <v>0</v>
      </c>
      <c r="I169" s="19">
        <f t="shared" si="11"/>
        <v>0</v>
      </c>
    </row>
    <row r="170" spans="1:9">
      <c r="A170" s="21">
        <v>44467</v>
      </c>
      <c r="B170" s="19">
        <v>69.400000000000006</v>
      </c>
      <c r="C170" s="11">
        <f t="shared" si="9"/>
        <v>13.834439999999999</v>
      </c>
      <c r="D170" s="11">
        <f t="shared" si="8"/>
        <v>20.779440000000001</v>
      </c>
      <c r="E170" s="19">
        <v>56.9</v>
      </c>
      <c r="F170" s="19">
        <v>0</v>
      </c>
      <c r="G170" s="19">
        <f t="shared" si="10"/>
        <v>0</v>
      </c>
      <c r="I170" s="19">
        <f t="shared" si="11"/>
        <v>0</v>
      </c>
    </row>
    <row r="171" spans="1:9">
      <c r="A171" s="21">
        <v>44468</v>
      </c>
      <c r="B171" s="19">
        <v>71.099999999999994</v>
      </c>
      <c r="C171" s="11">
        <f t="shared" si="9"/>
        <v>11.16756</v>
      </c>
      <c r="D171" s="11">
        <f t="shared" si="8"/>
        <v>21.723959999999995</v>
      </c>
      <c r="E171" s="19">
        <v>52.1</v>
      </c>
      <c r="F171" s="19">
        <v>0</v>
      </c>
      <c r="G171" s="19">
        <f t="shared" si="10"/>
        <v>0</v>
      </c>
      <c r="I171" s="19">
        <f t="shared" si="11"/>
        <v>0</v>
      </c>
    </row>
    <row r="172" spans="1:9">
      <c r="A172" s="21">
        <v>44469</v>
      </c>
      <c r="B172" s="19">
        <v>82.6</v>
      </c>
      <c r="C172" s="11">
        <f t="shared" si="9"/>
        <v>11.500920000000001</v>
      </c>
      <c r="D172" s="11">
        <f t="shared" si="8"/>
        <v>28.113359999999997</v>
      </c>
      <c r="E172" s="19">
        <v>52.7</v>
      </c>
      <c r="F172" s="19">
        <v>0</v>
      </c>
      <c r="G172" s="19">
        <f t="shared" si="10"/>
        <v>0</v>
      </c>
      <c r="H172" s="19">
        <f>SUM(G143:G172)</f>
        <v>3.556</v>
      </c>
      <c r="I172" s="19">
        <f t="shared" si="11"/>
        <v>0</v>
      </c>
    </row>
    <row r="173" spans="1:9">
      <c r="A173" s="21" t="s">
        <v>189</v>
      </c>
      <c r="B173" s="19">
        <v>85.6</v>
      </c>
      <c r="C173" s="11">
        <f t="shared" si="9"/>
        <v>13.278839999999999</v>
      </c>
      <c r="D173" s="11">
        <f t="shared" si="8"/>
        <v>29.780159999999995</v>
      </c>
      <c r="E173" s="19">
        <v>55.9</v>
      </c>
      <c r="F173" s="19">
        <v>0</v>
      </c>
      <c r="G173" s="19">
        <f t="shared" si="10"/>
        <v>0</v>
      </c>
      <c r="I173" s="19">
        <f t="shared" si="11"/>
        <v>0</v>
      </c>
    </row>
    <row r="174" spans="1:9">
      <c r="A174" s="21" t="s">
        <v>190</v>
      </c>
      <c r="B174" s="19">
        <v>83.6</v>
      </c>
      <c r="C174" s="11">
        <f t="shared" si="9"/>
        <v>13.889999999999999</v>
      </c>
      <c r="D174" s="11">
        <f t="shared" si="8"/>
        <v>28.668959999999995</v>
      </c>
      <c r="E174" s="19">
        <v>57</v>
      </c>
      <c r="F174" s="19">
        <v>0</v>
      </c>
      <c r="G174" s="19">
        <f t="shared" si="10"/>
        <v>0</v>
      </c>
      <c r="I174" s="19">
        <f t="shared" si="11"/>
        <v>0</v>
      </c>
    </row>
    <row r="175" spans="1:9">
      <c r="A175" s="21" t="s">
        <v>191</v>
      </c>
      <c r="B175" s="19">
        <v>85.6</v>
      </c>
      <c r="C175" s="11">
        <f t="shared" si="9"/>
        <v>13.94556</v>
      </c>
      <c r="D175" s="11">
        <f t="shared" si="8"/>
        <v>29.780159999999995</v>
      </c>
      <c r="E175" s="19">
        <v>57.1</v>
      </c>
      <c r="F175" s="19">
        <v>0</v>
      </c>
      <c r="G175" s="19">
        <f t="shared" si="10"/>
        <v>0</v>
      </c>
      <c r="I175" s="19">
        <f t="shared" si="11"/>
        <v>0</v>
      </c>
    </row>
    <row r="176" spans="1:9">
      <c r="A176" s="21" t="s">
        <v>192</v>
      </c>
      <c r="B176" s="19">
        <v>84.7</v>
      </c>
      <c r="C176" s="11">
        <f t="shared" si="9"/>
        <v>14.445599999999999</v>
      </c>
      <c r="D176" s="11">
        <f t="shared" si="8"/>
        <v>29.28012</v>
      </c>
      <c r="E176" s="19">
        <v>58</v>
      </c>
      <c r="F176" s="19">
        <v>0</v>
      </c>
      <c r="G176" s="19">
        <f t="shared" si="10"/>
        <v>0</v>
      </c>
      <c r="I176" s="19">
        <f t="shared" si="11"/>
        <v>0</v>
      </c>
    </row>
    <row r="177" spans="1:9">
      <c r="A177" s="21" t="s">
        <v>193</v>
      </c>
      <c r="B177" s="19">
        <v>67.5</v>
      </c>
      <c r="C177" s="11">
        <f t="shared" si="9"/>
        <v>12.7788</v>
      </c>
      <c r="D177" s="11">
        <f t="shared" si="8"/>
        <v>19.723800000000001</v>
      </c>
      <c r="E177" s="19">
        <v>55</v>
      </c>
      <c r="F177" s="19">
        <v>0</v>
      </c>
      <c r="G177" s="19">
        <f t="shared" si="10"/>
        <v>0</v>
      </c>
      <c r="I177" s="19">
        <f t="shared" si="11"/>
        <v>0</v>
      </c>
    </row>
    <row r="178" spans="1:9">
      <c r="A178" s="21" t="s">
        <v>194</v>
      </c>
      <c r="B178" s="19">
        <v>62.4</v>
      </c>
      <c r="C178" s="11">
        <f t="shared" si="9"/>
        <v>12.612120000000001</v>
      </c>
      <c r="D178" s="11">
        <f t="shared" si="8"/>
        <v>16.890239999999999</v>
      </c>
      <c r="E178" s="19">
        <v>54.7</v>
      </c>
      <c r="F178" s="19">
        <v>0</v>
      </c>
      <c r="G178" s="19">
        <f t="shared" si="10"/>
        <v>0</v>
      </c>
      <c r="I178" s="19">
        <f t="shared" si="11"/>
        <v>0</v>
      </c>
    </row>
    <row r="179" spans="1:9">
      <c r="A179" s="21" t="s">
        <v>195</v>
      </c>
      <c r="B179" s="19">
        <v>60.6</v>
      </c>
      <c r="C179" s="11">
        <f t="shared" si="9"/>
        <v>13.223279999999997</v>
      </c>
      <c r="D179" s="11">
        <f t="shared" si="8"/>
        <v>15.89016</v>
      </c>
      <c r="E179" s="19">
        <v>55.8</v>
      </c>
      <c r="F179" s="19">
        <v>0</v>
      </c>
      <c r="G179" s="19">
        <f t="shared" si="10"/>
        <v>0</v>
      </c>
      <c r="I179" s="19">
        <f t="shared" si="11"/>
        <v>0</v>
      </c>
    </row>
    <row r="180" spans="1:9">
      <c r="A180" s="21" t="s">
        <v>196</v>
      </c>
      <c r="B180" s="19">
        <v>61.3</v>
      </c>
      <c r="C180" s="11">
        <f t="shared" si="9"/>
        <v>12.612120000000001</v>
      </c>
      <c r="D180" s="11">
        <f t="shared" si="8"/>
        <v>16.279079999999997</v>
      </c>
      <c r="E180" s="19">
        <v>54.7</v>
      </c>
      <c r="F180" s="19">
        <v>0</v>
      </c>
      <c r="G180" s="19">
        <f t="shared" si="10"/>
        <v>0</v>
      </c>
      <c r="I180" s="19">
        <f t="shared" si="11"/>
        <v>0</v>
      </c>
    </row>
    <row r="181" spans="1:9">
      <c r="A181" s="21" t="s">
        <v>197</v>
      </c>
      <c r="B181" s="19">
        <v>70.3</v>
      </c>
      <c r="C181" s="11">
        <f t="shared" si="9"/>
        <v>12.000960000000001</v>
      </c>
      <c r="D181" s="11">
        <f t="shared" si="8"/>
        <v>21.27948</v>
      </c>
      <c r="E181" s="19">
        <v>53.6</v>
      </c>
      <c r="F181" s="19">
        <v>0</v>
      </c>
      <c r="G181" s="19">
        <f t="shared" si="10"/>
        <v>0</v>
      </c>
      <c r="I181" s="19">
        <f t="shared" si="11"/>
        <v>0</v>
      </c>
    </row>
    <row r="182" spans="1:9">
      <c r="A182" s="21"/>
      <c r="C182" s="11"/>
      <c r="D182" s="11"/>
    </row>
    <row r="183" spans="1:9">
      <c r="A183" s="21"/>
      <c r="C183" s="11"/>
      <c r="D183" s="11"/>
    </row>
    <row r="185" spans="1:9">
      <c r="F185" s="19">
        <f>SUM(F4:F172)</f>
        <v>9.5200000000000014</v>
      </c>
      <c r="G185" s="19">
        <f>SUM(G4:G172)</f>
        <v>241.80799999999996</v>
      </c>
    </row>
    <row r="187" spans="1:9">
      <c r="A187" s="19" t="s">
        <v>198</v>
      </c>
    </row>
    <row r="188" spans="1:9">
      <c r="A188" s="19" t="s">
        <v>199</v>
      </c>
    </row>
    <row r="189" spans="1:9">
      <c r="A189" s="19" t="s">
        <v>200</v>
      </c>
    </row>
    <row r="190" spans="1:9">
      <c r="A190" s="19" t="s">
        <v>201</v>
      </c>
    </row>
    <row r="191" spans="1:9">
      <c r="A191" s="19" t="s">
        <v>202</v>
      </c>
    </row>
    <row r="192" spans="1:9">
      <c r="A192" s="19" t="s">
        <v>203</v>
      </c>
    </row>
    <row r="193" spans="1:1">
      <c r="A193" s="19" t="s">
        <v>204</v>
      </c>
    </row>
    <row r="194" spans="1:1">
      <c r="A194" s="19" t="s">
        <v>205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7" sqref="C17"/>
    </sheetView>
  </sheetViews>
  <sheetFormatPr baseColWidth="10" defaultColWidth="8.83203125" defaultRowHeight="14" x14ac:dyDescent="0"/>
  <cols>
    <col min="1" max="3" width="20.1640625" customWidth="1"/>
    <col min="4" max="4" width="34.5" bestFit="1" customWidth="1"/>
  </cols>
  <sheetData>
    <row r="1" spans="1:4">
      <c r="A1" t="s">
        <v>87</v>
      </c>
      <c r="B1" t="s">
        <v>51</v>
      </c>
    </row>
    <row r="3" spans="1:4">
      <c r="A3" s="5" t="s">
        <v>88</v>
      </c>
      <c r="B3" s="5" t="s">
        <v>51</v>
      </c>
      <c r="C3" s="5" t="s">
        <v>89</v>
      </c>
      <c r="D3" s="16" t="s">
        <v>120</v>
      </c>
    </row>
    <row r="4" spans="1:4">
      <c r="A4" s="5" t="s">
        <v>90</v>
      </c>
      <c r="B4" s="5" t="s">
        <v>119</v>
      </c>
      <c r="C4" s="5" t="s">
        <v>91</v>
      </c>
      <c r="D4" s="16" t="s">
        <v>121</v>
      </c>
    </row>
    <row r="5" spans="1:4">
      <c r="A5" s="5" t="s">
        <v>92</v>
      </c>
      <c r="B5" s="5"/>
      <c r="C5" s="5" t="s">
        <v>93</v>
      </c>
      <c r="D5" s="5" t="s">
        <v>130</v>
      </c>
    </row>
    <row r="7" spans="1:4">
      <c r="A7" t="s">
        <v>94</v>
      </c>
      <c r="B7" t="s">
        <v>95</v>
      </c>
      <c r="C7" t="s">
        <v>96</v>
      </c>
      <c r="D7" t="s">
        <v>97</v>
      </c>
    </row>
    <row r="8" spans="1:4">
      <c r="A8" s="5" t="s">
        <v>0</v>
      </c>
      <c r="B8" s="5" t="s">
        <v>98</v>
      </c>
      <c r="C8" s="5" t="s">
        <v>123</v>
      </c>
      <c r="D8" s="5" t="s">
        <v>99</v>
      </c>
    </row>
    <row r="9" spans="1:4">
      <c r="A9" s="5" t="s">
        <v>1</v>
      </c>
      <c r="B9" s="5" t="s">
        <v>131</v>
      </c>
      <c r="C9" s="5" t="s">
        <v>123</v>
      </c>
      <c r="D9" s="5" t="s">
        <v>132</v>
      </c>
    </row>
    <row r="10" spans="1:4">
      <c r="A10" s="5" t="s">
        <v>4</v>
      </c>
      <c r="B10" s="5" t="s">
        <v>122</v>
      </c>
      <c r="C10" s="5" t="s">
        <v>123</v>
      </c>
      <c r="D10" s="5" t="s">
        <v>126</v>
      </c>
    </row>
    <row r="12" spans="1:4">
      <c r="A12" s="5" t="s">
        <v>104</v>
      </c>
      <c r="B12" s="5"/>
      <c r="C12" s="5" t="s">
        <v>100</v>
      </c>
      <c r="D12" s="5" t="s">
        <v>101</v>
      </c>
    </row>
    <row r="13" spans="1:4">
      <c r="A13" s="5" t="s">
        <v>105</v>
      </c>
      <c r="B13" s="5"/>
      <c r="C13" s="5" t="s">
        <v>102</v>
      </c>
      <c r="D13" s="5" t="s">
        <v>124</v>
      </c>
    </row>
    <row r="14" spans="1:4">
      <c r="A14" s="5" t="s">
        <v>106</v>
      </c>
      <c r="B14" s="5" t="s">
        <v>36</v>
      </c>
      <c r="C14" s="5" t="s">
        <v>103</v>
      </c>
      <c r="D14" s="5" t="s">
        <v>125</v>
      </c>
    </row>
    <row r="15" spans="1:4" ht="15" thickBot="1"/>
    <row r="16" spans="1:4">
      <c r="A16" t="s">
        <v>107</v>
      </c>
      <c r="B16" t="s">
        <v>108</v>
      </c>
      <c r="C16" s="13" t="s">
        <v>109</v>
      </c>
      <c r="D16" t="s">
        <v>110</v>
      </c>
    </row>
    <row r="17" spans="1:4">
      <c r="A17" t="s">
        <v>111</v>
      </c>
      <c r="B17" t="s">
        <v>112</v>
      </c>
      <c r="C17" s="14" t="s">
        <v>113</v>
      </c>
      <c r="D17" t="s">
        <v>114</v>
      </c>
    </row>
    <row r="18" spans="1:4" ht="15" thickBot="1">
      <c r="B18" t="s">
        <v>115</v>
      </c>
      <c r="C18" s="15" t="s">
        <v>116</v>
      </c>
      <c r="D18" t="s">
        <v>117</v>
      </c>
    </row>
    <row r="19" spans="1:4">
      <c r="A19" t="s">
        <v>118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8" sqref="R38:S44"/>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7" sqref="E17"/>
    </sheetView>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F5" sqref="F5"/>
    </sheetView>
  </sheetViews>
  <sheetFormatPr baseColWidth="10" defaultColWidth="8.83203125" defaultRowHeight="14" x14ac:dyDescent="0"/>
  <cols>
    <col min="1" max="1" width="21.1640625" bestFit="1" customWidth="1"/>
    <col min="2" max="2" width="21.1640625" customWidth="1"/>
    <col min="3" max="5" width="22.1640625" bestFit="1" customWidth="1"/>
    <col min="6" max="6" width="23.1640625" bestFit="1" customWidth="1"/>
  </cols>
  <sheetData>
    <row r="1" spans="1:6">
      <c r="A1" t="s">
        <v>22</v>
      </c>
      <c r="B1" t="s">
        <v>51</v>
      </c>
    </row>
    <row r="2" spans="1:6">
      <c r="A2" t="s">
        <v>23</v>
      </c>
      <c r="B2" t="s">
        <v>24</v>
      </c>
    </row>
    <row r="4" spans="1:6">
      <c r="A4" t="s">
        <v>25</v>
      </c>
      <c r="B4" t="s">
        <v>74</v>
      </c>
      <c r="C4" t="s">
        <v>52</v>
      </c>
      <c r="D4" t="s">
        <v>127</v>
      </c>
      <c r="E4" s="3" t="s">
        <v>127</v>
      </c>
      <c r="F4" s="3" t="s">
        <v>127</v>
      </c>
    </row>
    <row r="5" spans="1:6">
      <c r="A5" t="s">
        <v>26</v>
      </c>
      <c r="C5" s="19" t="s">
        <v>216</v>
      </c>
      <c r="D5" s="19" t="s">
        <v>217</v>
      </c>
      <c r="E5" s="19" t="s">
        <v>217</v>
      </c>
      <c r="F5" t="s">
        <v>225</v>
      </c>
    </row>
    <row r="6" spans="1:6">
      <c r="A6" t="s">
        <v>27</v>
      </c>
      <c r="B6" t="s">
        <v>75</v>
      </c>
      <c r="C6" s="19">
        <v>11</v>
      </c>
      <c r="D6" s="19">
        <v>14</v>
      </c>
      <c r="E6" s="19">
        <v>14</v>
      </c>
      <c r="F6">
        <v>17</v>
      </c>
    </row>
    <row r="7" spans="1:6">
      <c r="A7" t="s">
        <v>28</v>
      </c>
      <c r="B7" t="s">
        <v>75</v>
      </c>
      <c r="C7" s="19" t="s">
        <v>218</v>
      </c>
      <c r="D7" s="19" t="s">
        <v>219</v>
      </c>
      <c r="E7" s="19" t="s">
        <v>219</v>
      </c>
      <c r="F7" t="s">
        <v>224</v>
      </c>
    </row>
    <row r="8" spans="1:6">
      <c r="A8" t="s">
        <v>29</v>
      </c>
      <c r="B8" t="s">
        <v>75</v>
      </c>
      <c r="C8" s="19" t="s">
        <v>53</v>
      </c>
      <c r="D8" s="19" t="s">
        <v>53</v>
      </c>
      <c r="E8" s="19" t="s">
        <v>53</v>
      </c>
      <c r="F8" t="s">
        <v>223</v>
      </c>
    </row>
    <row r="9" spans="1:6">
      <c r="A9" t="s">
        <v>30</v>
      </c>
      <c r="B9" t="s">
        <v>75</v>
      </c>
      <c r="C9" s="19">
        <v>61</v>
      </c>
      <c r="D9" s="19">
        <v>71</v>
      </c>
      <c r="E9" s="19">
        <v>71</v>
      </c>
      <c r="F9">
        <v>63</v>
      </c>
    </row>
    <row r="10" spans="1:6">
      <c r="A10" t="s">
        <v>31</v>
      </c>
      <c r="B10" t="s">
        <v>75</v>
      </c>
      <c r="C10" s="19" t="s">
        <v>32</v>
      </c>
      <c r="D10" s="19">
        <v>62</v>
      </c>
      <c r="E10" s="19">
        <v>62</v>
      </c>
      <c r="F10">
        <v>31</v>
      </c>
    </row>
    <row r="11" spans="1:6">
      <c r="A11" t="s">
        <v>33</v>
      </c>
      <c r="B11" t="s">
        <v>75</v>
      </c>
      <c r="C11" s="19" t="s">
        <v>34</v>
      </c>
      <c r="D11" s="19" t="s">
        <v>34</v>
      </c>
      <c r="E11" s="19" t="s">
        <v>34</v>
      </c>
      <c r="F11" t="s">
        <v>34</v>
      </c>
    </row>
    <row r="12" spans="1:6">
      <c r="A12" t="s">
        <v>35</v>
      </c>
      <c r="B12" t="s">
        <v>75</v>
      </c>
      <c r="C12" s="19" t="s">
        <v>36</v>
      </c>
      <c r="D12" s="19" t="s">
        <v>220</v>
      </c>
      <c r="E12" s="19" t="s">
        <v>220</v>
      </c>
      <c r="F12" t="s">
        <v>220</v>
      </c>
    </row>
    <row r="13" spans="1:6">
      <c r="A13" t="s">
        <v>37</v>
      </c>
      <c r="B13" t="s">
        <v>75</v>
      </c>
      <c r="C13" s="19">
        <v>17</v>
      </c>
      <c r="D13" s="19">
        <v>21</v>
      </c>
      <c r="E13" s="19">
        <v>21</v>
      </c>
      <c r="F13">
        <v>21</v>
      </c>
    </row>
    <row r="14" spans="1:6">
      <c r="A14" t="s">
        <v>38</v>
      </c>
      <c r="B14" t="s">
        <v>75</v>
      </c>
      <c r="C14" s="19" t="s">
        <v>55</v>
      </c>
      <c r="D14" s="19" t="s">
        <v>220</v>
      </c>
      <c r="E14" s="19" t="s">
        <v>220</v>
      </c>
      <c r="F14" t="s">
        <v>220</v>
      </c>
    </row>
    <row r="15" spans="1:6">
      <c r="A15" t="s">
        <v>39</v>
      </c>
      <c r="B15" t="s">
        <v>75</v>
      </c>
      <c r="C15" s="19" t="s">
        <v>56</v>
      </c>
      <c r="D15" s="19" t="s">
        <v>221</v>
      </c>
      <c r="E15" t="s">
        <v>64</v>
      </c>
      <c r="F15" t="s">
        <v>222</v>
      </c>
    </row>
    <row r="17" spans="1:6">
      <c r="A17" s="4" t="s">
        <v>40</v>
      </c>
      <c r="B17" s="4"/>
    </row>
    <row r="18" spans="1:6">
      <c r="A18" t="s">
        <v>41</v>
      </c>
      <c r="B18" t="s">
        <v>75</v>
      </c>
      <c r="C18" t="s">
        <v>57</v>
      </c>
      <c r="D18" t="s">
        <v>57</v>
      </c>
      <c r="E18" t="s">
        <v>57</v>
      </c>
      <c r="F18" t="s">
        <v>57</v>
      </c>
    </row>
    <row r="19" spans="1:6">
      <c r="A19" t="s">
        <v>42</v>
      </c>
      <c r="B19" t="s">
        <v>75</v>
      </c>
      <c r="C19" t="s">
        <v>58</v>
      </c>
      <c r="D19" t="s">
        <v>58</v>
      </c>
      <c r="E19" t="s">
        <v>58</v>
      </c>
      <c r="F19" t="s">
        <v>58</v>
      </c>
    </row>
    <row r="20" spans="1:6">
      <c r="A20" t="s">
        <v>43</v>
      </c>
      <c r="B20" t="s">
        <v>75</v>
      </c>
      <c r="C20" t="s">
        <v>44</v>
      </c>
      <c r="D20" t="s">
        <v>44</v>
      </c>
      <c r="E20" t="s">
        <v>44</v>
      </c>
      <c r="F20" t="s">
        <v>44</v>
      </c>
    </row>
    <row r="21" spans="1:6">
      <c r="A21" t="s">
        <v>45</v>
      </c>
      <c r="B21" t="s">
        <v>75</v>
      </c>
      <c r="C21" t="s">
        <v>46</v>
      </c>
      <c r="D21" t="s">
        <v>46</v>
      </c>
      <c r="E21" t="s">
        <v>46</v>
      </c>
      <c r="F21" t="s">
        <v>46</v>
      </c>
    </row>
    <row r="22" spans="1:6">
      <c r="A22" t="s">
        <v>47</v>
      </c>
      <c r="B22" t="s">
        <v>75</v>
      </c>
      <c r="C22" t="s">
        <v>59</v>
      </c>
      <c r="D22" t="s">
        <v>59</v>
      </c>
      <c r="E22" t="s">
        <v>59</v>
      </c>
      <c r="F22" t="s">
        <v>59</v>
      </c>
    </row>
    <row r="23" spans="1:6">
      <c r="A23" t="s">
        <v>48</v>
      </c>
      <c r="B23" t="s">
        <v>75</v>
      </c>
      <c r="C23" t="s">
        <v>60</v>
      </c>
      <c r="D23" t="s">
        <v>60</v>
      </c>
      <c r="E23" t="s">
        <v>60</v>
      </c>
      <c r="F23" t="s">
        <v>60</v>
      </c>
    </row>
    <row r="24" spans="1:6">
      <c r="A24" t="s">
        <v>49</v>
      </c>
      <c r="B24" t="s">
        <v>76</v>
      </c>
      <c r="C24" t="s">
        <v>73</v>
      </c>
      <c r="D24" t="s">
        <v>63</v>
      </c>
      <c r="E24" t="s">
        <v>63</v>
      </c>
      <c r="F24" t="s">
        <v>63</v>
      </c>
    </row>
    <row r="25" spans="1:6">
      <c r="A25" t="s">
        <v>49</v>
      </c>
      <c r="C25" t="s">
        <v>54</v>
      </c>
      <c r="D25" t="s">
        <v>50</v>
      </c>
      <c r="E25" t="s">
        <v>73</v>
      </c>
      <c r="F25" t="s">
        <v>73</v>
      </c>
    </row>
    <row r="26" spans="1:6">
      <c r="E26" t="s">
        <v>61</v>
      </c>
      <c r="F26" t="s">
        <v>50</v>
      </c>
    </row>
    <row r="27" spans="1:6">
      <c r="E27" t="s">
        <v>62</v>
      </c>
    </row>
    <row r="28" spans="1:6">
      <c r="A28" t="s">
        <v>65</v>
      </c>
    </row>
    <row r="29" spans="1:6">
      <c r="A29" t="s">
        <v>129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workbookViewId="0">
      <selection activeCell="B21" sqref="B21"/>
    </sheetView>
  </sheetViews>
  <sheetFormatPr baseColWidth="10" defaultColWidth="8.83203125" defaultRowHeight="14" x14ac:dyDescent="0"/>
  <sheetData>
    <row r="1" spans="1:29">
      <c r="A1" t="s">
        <v>66</v>
      </c>
      <c r="D1" t="s">
        <v>67</v>
      </c>
      <c r="F1" t="s">
        <v>68</v>
      </c>
      <c r="I1" s="19"/>
      <c r="J1" s="19"/>
      <c r="K1" s="19"/>
      <c r="L1" s="19"/>
      <c r="M1" s="19"/>
      <c r="N1" s="19"/>
      <c r="O1" s="19"/>
      <c r="P1" s="19"/>
    </row>
    <row r="2" spans="1:29">
      <c r="A2" t="s">
        <v>69</v>
      </c>
      <c r="B2" t="s">
        <v>71</v>
      </c>
      <c r="I2" s="19"/>
      <c r="J2" s="19"/>
      <c r="K2" s="19"/>
      <c r="L2" s="19"/>
      <c r="M2" s="19"/>
      <c r="N2" s="19"/>
      <c r="O2" s="19"/>
      <c r="P2" s="19"/>
    </row>
    <row r="3" spans="1:29">
      <c r="I3" s="19"/>
      <c r="J3" s="19"/>
      <c r="K3" s="19"/>
      <c r="L3" s="19"/>
      <c r="M3" s="19"/>
      <c r="N3" s="19"/>
      <c r="O3" s="19"/>
      <c r="P3" s="19"/>
    </row>
    <row r="4" spans="1:29">
      <c r="A4" s="5" t="s">
        <v>21</v>
      </c>
      <c r="B4" s="5" t="s">
        <v>226</v>
      </c>
      <c r="C4" s="22" t="s">
        <v>227</v>
      </c>
      <c r="D4" s="5" t="s">
        <v>228</v>
      </c>
      <c r="E4" s="5" t="s">
        <v>229</v>
      </c>
      <c r="F4" s="5"/>
      <c r="G4" s="5"/>
      <c r="H4" s="6"/>
      <c r="I4" s="6"/>
      <c r="J4" s="6"/>
      <c r="K4" s="6"/>
      <c r="L4" s="6"/>
      <c r="M4" s="6"/>
      <c r="N4" s="6"/>
      <c r="O4" s="6"/>
      <c r="P4" s="6"/>
      <c r="Q4" s="6"/>
      <c r="R4" s="6"/>
      <c r="S4" s="6"/>
      <c r="T4" s="6"/>
      <c r="U4" s="6"/>
      <c r="V4" s="6"/>
      <c r="W4" s="6"/>
      <c r="X4" s="6"/>
      <c r="Y4" s="6"/>
      <c r="Z4" s="6"/>
      <c r="AA4" s="6"/>
      <c r="AB4" s="6"/>
      <c r="AC4" s="6"/>
    </row>
    <row r="5" spans="1:29">
      <c r="A5" s="5">
        <v>101</v>
      </c>
      <c r="B5" s="5">
        <v>0</v>
      </c>
      <c r="C5" s="5">
        <v>0</v>
      </c>
      <c r="D5" s="5">
        <v>0</v>
      </c>
      <c r="E5" s="5">
        <v>0</v>
      </c>
      <c r="F5" s="5"/>
      <c r="G5" s="5"/>
      <c r="H5" s="6"/>
      <c r="I5" s="6"/>
      <c r="J5" s="6"/>
      <c r="K5" s="6"/>
      <c r="L5" s="6"/>
      <c r="M5" s="6"/>
      <c r="N5" s="6"/>
      <c r="O5" s="6"/>
      <c r="P5" s="6"/>
      <c r="Q5" s="6"/>
      <c r="R5" s="6"/>
      <c r="S5" s="6"/>
      <c r="T5" s="6"/>
      <c r="U5" s="6"/>
      <c r="V5" s="6"/>
      <c r="W5" s="6"/>
      <c r="X5" s="6"/>
      <c r="Y5" s="6"/>
      <c r="Z5" s="6"/>
      <c r="AA5" s="6"/>
      <c r="AB5" s="6"/>
      <c r="AC5" s="6"/>
    </row>
    <row r="6" spans="1:29">
      <c r="A6" s="5">
        <v>102</v>
      </c>
      <c r="B6" s="5">
        <v>0</v>
      </c>
      <c r="C6" s="5">
        <v>0</v>
      </c>
      <c r="D6" s="5">
        <v>0</v>
      </c>
      <c r="E6" s="5">
        <v>0</v>
      </c>
      <c r="F6" s="5"/>
      <c r="G6" s="5"/>
      <c r="H6" s="6"/>
      <c r="I6" s="6"/>
      <c r="J6" s="6"/>
      <c r="K6" s="6"/>
      <c r="L6" s="6"/>
      <c r="M6" s="6"/>
      <c r="N6" s="6"/>
      <c r="O6" s="6"/>
      <c r="P6" s="6"/>
      <c r="Q6" s="6"/>
      <c r="R6" s="6"/>
      <c r="S6" s="6"/>
      <c r="T6" s="6"/>
      <c r="U6" s="6"/>
      <c r="V6" s="6"/>
      <c r="W6" s="6"/>
      <c r="X6" s="6"/>
      <c r="Y6" s="6"/>
      <c r="Z6" s="6"/>
      <c r="AA6" s="6"/>
      <c r="AB6" s="6"/>
      <c r="AC6" s="6"/>
    </row>
    <row r="7" spans="1:29">
      <c r="A7" s="5">
        <v>103</v>
      </c>
      <c r="B7" s="5">
        <v>0</v>
      </c>
      <c r="C7" s="5">
        <v>0</v>
      </c>
      <c r="D7" s="5">
        <v>0</v>
      </c>
      <c r="E7" s="5">
        <v>0</v>
      </c>
      <c r="F7" s="5"/>
      <c r="G7" s="5"/>
      <c r="H7" s="6"/>
      <c r="I7" s="6"/>
      <c r="J7" s="6"/>
      <c r="K7" s="6"/>
      <c r="L7" s="6"/>
      <c r="M7" s="6"/>
      <c r="N7" s="6"/>
      <c r="O7" s="6"/>
      <c r="P7" s="6"/>
      <c r="Q7" s="6"/>
      <c r="R7" s="6"/>
      <c r="S7" s="6"/>
      <c r="T7" s="6"/>
      <c r="U7" s="6"/>
      <c r="V7" s="6"/>
      <c r="W7" s="6"/>
      <c r="X7" s="6"/>
      <c r="Y7" s="6"/>
      <c r="Z7" s="6"/>
      <c r="AA7" s="6"/>
      <c r="AB7" s="6"/>
      <c r="AC7" s="6"/>
    </row>
    <row r="8" spans="1:29">
      <c r="A8" s="5">
        <v>201</v>
      </c>
      <c r="B8" s="5">
        <v>0</v>
      </c>
      <c r="C8" s="5">
        <v>0</v>
      </c>
      <c r="D8" s="5">
        <v>0</v>
      </c>
      <c r="E8" s="5">
        <v>0</v>
      </c>
      <c r="F8" s="5"/>
      <c r="G8" s="5"/>
      <c r="H8" s="6"/>
      <c r="I8" s="6"/>
      <c r="J8" s="6"/>
      <c r="K8" s="6"/>
      <c r="L8" s="6"/>
      <c r="M8" s="6"/>
      <c r="N8" s="6"/>
      <c r="O8" s="6"/>
      <c r="P8" s="6"/>
      <c r="Q8" s="6"/>
      <c r="R8" s="6"/>
      <c r="S8" s="6"/>
      <c r="T8" s="6"/>
      <c r="U8" s="6"/>
      <c r="V8" s="6"/>
      <c r="W8" s="6"/>
      <c r="X8" s="6"/>
      <c r="Y8" s="6"/>
      <c r="Z8" s="6"/>
      <c r="AA8" s="6"/>
      <c r="AB8" s="6"/>
      <c r="AC8" s="6"/>
    </row>
    <row r="9" spans="1:29">
      <c r="A9" s="5">
        <v>202</v>
      </c>
      <c r="B9" s="5">
        <v>0</v>
      </c>
      <c r="C9" s="5">
        <v>0</v>
      </c>
      <c r="D9" s="5">
        <v>0</v>
      </c>
      <c r="E9" s="5">
        <v>0</v>
      </c>
      <c r="F9" s="5"/>
      <c r="G9" s="5"/>
      <c r="H9" s="6"/>
      <c r="I9" s="6"/>
      <c r="J9" s="6"/>
      <c r="K9" s="6"/>
      <c r="L9" s="6"/>
      <c r="M9" s="6"/>
      <c r="N9" s="6"/>
      <c r="O9" s="6"/>
      <c r="P9" s="6"/>
      <c r="Q9" s="6"/>
      <c r="R9" s="6"/>
      <c r="S9" s="6"/>
      <c r="T9" s="6"/>
      <c r="U9" s="6"/>
      <c r="V9" s="6"/>
      <c r="W9" s="6"/>
      <c r="X9" s="6"/>
      <c r="Y9" s="6"/>
      <c r="Z9" s="6"/>
      <c r="AA9" s="6"/>
      <c r="AB9" s="6"/>
      <c r="AC9" s="6"/>
    </row>
    <row r="10" spans="1:29">
      <c r="A10" s="5">
        <v>203</v>
      </c>
      <c r="B10" s="5">
        <v>0</v>
      </c>
      <c r="C10" s="5">
        <v>0</v>
      </c>
      <c r="D10" s="5">
        <v>0</v>
      </c>
      <c r="E10" s="5">
        <v>0</v>
      </c>
      <c r="F10" s="5"/>
      <c r="G10" s="5"/>
      <c r="H10" s="6"/>
      <c r="I10" s="6"/>
      <c r="J10" s="6"/>
      <c r="K10" s="6"/>
      <c r="L10" s="6"/>
      <c r="M10" s="6"/>
      <c r="N10" s="6"/>
      <c r="O10" s="6"/>
      <c r="P10" s="6"/>
      <c r="Q10" s="6"/>
      <c r="R10" s="6"/>
      <c r="S10" s="6"/>
      <c r="T10" s="6"/>
      <c r="U10" s="6"/>
      <c r="V10" s="6"/>
      <c r="W10" s="6"/>
      <c r="X10" s="6"/>
      <c r="Y10" s="6"/>
      <c r="Z10" s="6"/>
      <c r="AA10" s="6"/>
      <c r="AB10" s="6"/>
      <c r="AC10" s="6"/>
    </row>
    <row r="11" spans="1:29">
      <c r="A11" s="5">
        <v>301</v>
      </c>
      <c r="B11" s="5">
        <v>0</v>
      </c>
      <c r="C11" s="5">
        <v>0</v>
      </c>
      <c r="D11" s="5">
        <v>0</v>
      </c>
      <c r="E11" s="5">
        <v>0</v>
      </c>
      <c r="F11" s="5"/>
      <c r="G11" s="5"/>
      <c r="H11" s="6"/>
      <c r="I11" s="6"/>
      <c r="J11" s="6"/>
      <c r="K11" s="6"/>
      <c r="L11" s="6"/>
      <c r="M11" s="6"/>
      <c r="N11" s="6"/>
      <c r="O11" s="6"/>
      <c r="P11" s="6"/>
      <c r="Q11" s="6"/>
      <c r="R11" s="6"/>
      <c r="S11" s="6"/>
      <c r="T11" s="6"/>
      <c r="U11" s="6"/>
      <c r="V11" s="6"/>
      <c r="W11" s="6"/>
      <c r="X11" s="6"/>
      <c r="Y11" s="6"/>
      <c r="Z11" s="6"/>
      <c r="AA11" s="6"/>
      <c r="AB11" s="6"/>
      <c r="AC11" s="6"/>
    </row>
    <row r="12" spans="1:29">
      <c r="A12" s="5">
        <v>302</v>
      </c>
      <c r="B12" s="5">
        <v>0</v>
      </c>
      <c r="C12" s="5">
        <v>0</v>
      </c>
      <c r="D12" s="5">
        <v>0</v>
      </c>
      <c r="E12" s="5">
        <v>0</v>
      </c>
      <c r="F12" s="5"/>
      <c r="G12" s="5"/>
      <c r="H12" s="6"/>
      <c r="I12" s="6"/>
      <c r="J12" s="6"/>
      <c r="K12" s="6"/>
      <c r="L12" s="6"/>
      <c r="M12" s="6"/>
      <c r="N12" s="6"/>
      <c r="O12" s="6"/>
      <c r="P12" s="6"/>
      <c r="Q12" s="6"/>
      <c r="R12" s="6"/>
      <c r="S12" s="6"/>
      <c r="T12" s="6"/>
      <c r="U12" s="6"/>
      <c r="V12" s="6"/>
      <c r="W12" s="6"/>
      <c r="X12" s="6"/>
      <c r="Y12" s="6"/>
      <c r="Z12" s="6"/>
      <c r="AA12" s="6"/>
      <c r="AB12" s="6"/>
      <c r="AC12" s="6"/>
    </row>
    <row r="13" spans="1:29">
      <c r="A13" s="5">
        <v>303</v>
      </c>
      <c r="B13" s="5">
        <v>0</v>
      </c>
      <c r="C13" s="5">
        <v>0</v>
      </c>
      <c r="D13" s="5">
        <v>0</v>
      </c>
      <c r="E13" s="5">
        <v>0</v>
      </c>
      <c r="F13" s="5"/>
      <c r="G13" s="5"/>
      <c r="H13" s="6"/>
      <c r="I13" s="6"/>
      <c r="J13" s="6"/>
      <c r="K13" s="6"/>
      <c r="L13" s="6"/>
      <c r="M13" s="6"/>
      <c r="N13" s="6"/>
      <c r="O13" s="6"/>
      <c r="P13" s="6"/>
      <c r="Q13" s="6"/>
      <c r="R13" s="6"/>
      <c r="S13" s="6"/>
      <c r="T13" s="6"/>
      <c r="U13" s="6"/>
      <c r="V13" s="6"/>
      <c r="W13" s="6"/>
      <c r="X13" s="6"/>
      <c r="Y13" s="6"/>
      <c r="Z13" s="6"/>
      <c r="AA13" s="6"/>
      <c r="AB13" s="6"/>
      <c r="AC13" s="6"/>
    </row>
    <row r="14" spans="1:29">
      <c r="A14" s="5">
        <v>401</v>
      </c>
      <c r="B14" s="5">
        <v>0</v>
      </c>
      <c r="C14" s="5">
        <v>0</v>
      </c>
      <c r="D14" s="5">
        <v>0</v>
      </c>
      <c r="E14" s="5">
        <v>0</v>
      </c>
      <c r="F14" s="5"/>
      <c r="G14" s="5"/>
      <c r="H14" s="6"/>
      <c r="I14" s="6"/>
      <c r="J14" s="6"/>
      <c r="K14" s="6"/>
      <c r="L14" s="6"/>
      <c r="M14" s="6"/>
      <c r="N14" s="6"/>
      <c r="O14" s="6"/>
      <c r="P14" s="6"/>
      <c r="Q14" s="6"/>
      <c r="R14" s="6"/>
      <c r="S14" s="6"/>
      <c r="T14" s="6"/>
      <c r="U14" s="6"/>
      <c r="V14" s="6"/>
      <c r="W14" s="6"/>
      <c r="X14" s="6"/>
      <c r="Y14" s="6"/>
      <c r="Z14" s="6"/>
      <c r="AA14" s="6"/>
      <c r="AB14" s="6"/>
      <c r="AC14" s="6"/>
    </row>
    <row r="15" spans="1:29">
      <c r="A15" s="5">
        <v>402</v>
      </c>
      <c r="B15" s="5">
        <v>0</v>
      </c>
      <c r="C15" s="5">
        <v>0</v>
      </c>
      <c r="D15" s="5">
        <v>0</v>
      </c>
      <c r="E15" s="5">
        <v>0</v>
      </c>
      <c r="F15" s="5"/>
      <c r="G15" s="5"/>
      <c r="H15" s="6"/>
      <c r="I15" s="6"/>
      <c r="J15" s="6"/>
      <c r="K15" s="6"/>
      <c r="L15" s="6"/>
      <c r="M15" s="6"/>
      <c r="N15" s="6"/>
      <c r="O15" s="6"/>
      <c r="P15" s="6"/>
      <c r="Q15" s="6"/>
      <c r="R15" s="6"/>
      <c r="S15" s="6"/>
      <c r="T15" s="6"/>
      <c r="U15" s="6"/>
      <c r="V15" s="6"/>
      <c r="W15" s="6"/>
      <c r="X15" s="6"/>
      <c r="Y15" s="6"/>
      <c r="Z15" s="6"/>
      <c r="AA15" s="6"/>
      <c r="AB15" s="6"/>
      <c r="AC15" s="6"/>
    </row>
    <row r="16" spans="1:29">
      <c r="A16" s="5">
        <v>403</v>
      </c>
      <c r="B16" s="5">
        <v>0</v>
      </c>
      <c r="C16" s="5">
        <v>0</v>
      </c>
      <c r="D16" s="5">
        <v>0</v>
      </c>
      <c r="E16" s="5">
        <v>0</v>
      </c>
      <c r="F16" s="5"/>
      <c r="G16" s="5"/>
      <c r="H16" s="6"/>
      <c r="I16" s="6"/>
      <c r="J16" s="6"/>
      <c r="K16" s="6"/>
      <c r="L16" s="6"/>
      <c r="M16" s="6"/>
      <c r="N16" s="6"/>
      <c r="O16" s="6"/>
      <c r="P16" s="6"/>
      <c r="Q16" s="6"/>
      <c r="R16" s="6"/>
      <c r="S16" s="6"/>
      <c r="T16" s="6"/>
      <c r="U16" s="6"/>
      <c r="V16" s="6"/>
      <c r="W16" s="6"/>
      <c r="X16" s="6"/>
      <c r="Y16" s="6"/>
      <c r="Z16" s="6"/>
      <c r="AA16" s="6"/>
      <c r="AB16" s="6"/>
      <c r="AC16" s="6"/>
    </row>
    <row r="17" spans="1:29">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row>
    <row r="20" spans="1:29">
      <c r="A20" t="s">
        <v>70</v>
      </c>
      <c r="B20" t="s">
        <v>72</v>
      </c>
    </row>
    <row r="21" spans="1:29">
      <c r="B21" t="s">
        <v>230</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workbookViewId="0">
      <selection activeCell="H2" sqref="H2:Q15"/>
    </sheetView>
  </sheetViews>
  <sheetFormatPr baseColWidth="10" defaultColWidth="8.83203125" defaultRowHeight="14" x14ac:dyDescent="0"/>
  <sheetData>
    <row r="1" spans="1:29">
      <c r="A1" t="s">
        <v>85</v>
      </c>
    </row>
    <row r="2" spans="1:29">
      <c r="A2" t="s">
        <v>69</v>
      </c>
      <c r="B2" t="s">
        <v>71</v>
      </c>
      <c r="E2" s="19"/>
      <c r="F2" s="19"/>
      <c r="G2" s="19"/>
      <c r="H2" s="19"/>
      <c r="I2" s="19"/>
      <c r="J2" s="19"/>
      <c r="K2" s="19"/>
      <c r="L2" s="19"/>
      <c r="M2" s="19"/>
      <c r="N2" s="19"/>
      <c r="O2" s="19"/>
      <c r="P2" s="19"/>
      <c r="Q2" s="19"/>
    </row>
    <row r="3" spans="1:29">
      <c r="E3" s="19"/>
      <c r="F3" s="19"/>
      <c r="G3" s="19"/>
      <c r="H3" s="19"/>
      <c r="I3" s="19"/>
      <c r="J3" s="19"/>
      <c r="K3" s="19"/>
      <c r="L3" s="19"/>
      <c r="M3" s="19"/>
      <c r="N3" s="19"/>
      <c r="O3" s="19"/>
      <c r="P3" s="19"/>
      <c r="Q3" s="19"/>
    </row>
    <row r="4" spans="1:29">
      <c r="A4" s="5" t="s">
        <v>21</v>
      </c>
      <c r="B4" s="5" t="s">
        <v>231</v>
      </c>
      <c r="C4" s="5" t="s">
        <v>232</v>
      </c>
      <c r="D4" s="5"/>
      <c r="E4" s="6"/>
      <c r="F4" s="6"/>
      <c r="G4" s="6"/>
      <c r="H4" s="6"/>
      <c r="I4" s="6"/>
      <c r="J4" s="6"/>
      <c r="K4" s="6"/>
      <c r="L4" s="6"/>
      <c r="M4" s="6"/>
      <c r="N4" s="6"/>
      <c r="O4" s="6"/>
      <c r="P4" s="6"/>
      <c r="Q4" s="6"/>
      <c r="R4" s="6"/>
      <c r="S4" s="6"/>
      <c r="T4" s="6"/>
      <c r="U4" s="6"/>
      <c r="V4" s="6"/>
      <c r="W4" s="6"/>
      <c r="X4" s="6"/>
      <c r="Y4" s="6"/>
      <c r="Z4" s="6"/>
      <c r="AA4" s="6"/>
      <c r="AB4" s="6"/>
      <c r="AC4" s="6"/>
    </row>
    <row r="5" spans="1:29">
      <c r="A5" s="5">
        <v>101</v>
      </c>
      <c r="B5" s="5">
        <v>1</v>
      </c>
      <c r="C5" s="5">
        <v>4</v>
      </c>
      <c r="D5" s="5"/>
      <c r="E5" s="6"/>
      <c r="F5" s="6"/>
      <c r="G5" s="6"/>
      <c r="H5" s="6"/>
      <c r="I5" s="6"/>
      <c r="J5" s="6"/>
      <c r="K5" s="6"/>
      <c r="L5" s="6"/>
      <c r="M5" s="6"/>
      <c r="N5" s="6"/>
      <c r="O5" s="6"/>
      <c r="P5" s="6"/>
      <c r="Q5" s="6"/>
      <c r="R5" s="6"/>
      <c r="S5" s="6"/>
      <c r="T5" s="6"/>
      <c r="U5" s="6"/>
      <c r="V5" s="6"/>
      <c r="W5" s="6"/>
      <c r="X5" s="6"/>
      <c r="Y5" s="6"/>
      <c r="Z5" s="6"/>
      <c r="AA5" s="6"/>
      <c r="AB5" s="6"/>
      <c r="AC5" s="6"/>
    </row>
    <row r="6" spans="1:29">
      <c r="A6" s="5">
        <v>102</v>
      </c>
      <c r="B6" s="5">
        <v>1</v>
      </c>
      <c r="C6" s="5">
        <v>3</v>
      </c>
      <c r="D6" s="5"/>
      <c r="E6" s="6"/>
      <c r="F6" s="6"/>
      <c r="G6" s="6"/>
      <c r="H6" s="6"/>
      <c r="I6" s="6"/>
      <c r="J6" s="6"/>
      <c r="K6" s="6"/>
      <c r="L6" s="6"/>
      <c r="M6" s="6"/>
      <c r="N6" s="6"/>
      <c r="O6" s="6"/>
      <c r="P6" s="6"/>
      <c r="Q6" s="6"/>
      <c r="R6" s="6"/>
      <c r="S6" s="6"/>
      <c r="T6" s="6"/>
      <c r="U6" s="6"/>
      <c r="V6" s="6"/>
      <c r="W6" s="6"/>
      <c r="X6" s="6"/>
      <c r="Y6" s="6"/>
      <c r="Z6" s="6"/>
      <c r="AA6" s="6"/>
      <c r="AB6" s="6"/>
      <c r="AC6" s="6"/>
    </row>
    <row r="7" spans="1:29">
      <c r="A7" s="5">
        <v>103</v>
      </c>
      <c r="B7" s="5">
        <v>1</v>
      </c>
      <c r="C7" s="5">
        <v>6</v>
      </c>
      <c r="D7" s="5"/>
      <c r="E7" s="6"/>
      <c r="F7" s="6"/>
      <c r="G7" s="6"/>
      <c r="H7" s="6"/>
      <c r="I7" s="6"/>
      <c r="J7" s="6"/>
      <c r="K7" s="6"/>
      <c r="L7" s="6"/>
      <c r="M7" s="6"/>
      <c r="N7" s="6"/>
      <c r="O7" s="6"/>
      <c r="P7" s="6"/>
      <c r="Q7" s="6"/>
      <c r="R7" s="6"/>
      <c r="S7" s="6"/>
      <c r="T7" s="6"/>
      <c r="U7" s="6"/>
      <c r="V7" s="6"/>
      <c r="W7" s="6"/>
      <c r="X7" s="6"/>
      <c r="Y7" s="6"/>
      <c r="Z7" s="6"/>
      <c r="AA7" s="6"/>
      <c r="AB7" s="6"/>
      <c r="AC7" s="6"/>
    </row>
    <row r="8" spans="1:29">
      <c r="A8" s="5">
        <v>201</v>
      </c>
      <c r="B8" s="5">
        <v>1</v>
      </c>
      <c r="C8" s="5">
        <v>3</v>
      </c>
      <c r="D8" s="5"/>
      <c r="E8" s="6"/>
      <c r="F8" s="6"/>
      <c r="G8" s="6"/>
      <c r="H8" s="6"/>
      <c r="I8" s="6"/>
      <c r="J8" s="6"/>
      <c r="K8" s="6"/>
      <c r="L8" s="6"/>
      <c r="M8" s="6"/>
      <c r="N8" s="6"/>
      <c r="O8" s="6"/>
      <c r="P8" s="6"/>
      <c r="Q8" s="6"/>
      <c r="R8" s="6"/>
      <c r="S8" s="6"/>
      <c r="T8" s="6"/>
      <c r="U8" s="6"/>
      <c r="V8" s="6"/>
      <c r="W8" s="6"/>
      <c r="X8" s="6"/>
      <c r="Y8" s="6"/>
      <c r="Z8" s="6"/>
      <c r="AA8" s="6"/>
      <c r="AB8" s="6"/>
      <c r="AC8" s="6"/>
    </row>
    <row r="9" spans="1:29">
      <c r="A9" s="5">
        <v>202</v>
      </c>
      <c r="B9" s="5">
        <v>1</v>
      </c>
      <c r="C9" s="5">
        <v>5</v>
      </c>
      <c r="D9" s="5"/>
      <c r="E9" s="6"/>
      <c r="F9" s="6"/>
      <c r="G9" s="6"/>
      <c r="H9" s="6"/>
      <c r="I9" s="6"/>
      <c r="J9" s="6"/>
      <c r="K9" s="6"/>
      <c r="L9" s="6"/>
      <c r="M9" s="6"/>
      <c r="N9" s="6"/>
      <c r="O9" s="6"/>
      <c r="P9" s="6"/>
      <c r="Q9" s="6"/>
      <c r="R9" s="6"/>
      <c r="S9" s="6"/>
      <c r="T9" s="6"/>
      <c r="U9" s="6"/>
      <c r="V9" s="6"/>
      <c r="W9" s="6"/>
      <c r="X9" s="6"/>
      <c r="Y9" s="6"/>
      <c r="Z9" s="6"/>
      <c r="AA9" s="6"/>
      <c r="AB9" s="6"/>
      <c r="AC9" s="6"/>
    </row>
    <row r="10" spans="1:29">
      <c r="A10" s="5">
        <v>203</v>
      </c>
      <c r="B10" s="5">
        <v>1</v>
      </c>
      <c r="C10" s="5">
        <v>2</v>
      </c>
      <c r="D10" s="5"/>
      <c r="E10" s="6"/>
      <c r="F10" s="6"/>
      <c r="G10" s="6"/>
      <c r="H10" s="6"/>
      <c r="I10" s="6"/>
      <c r="J10" s="6"/>
      <c r="K10" s="6"/>
      <c r="L10" s="6"/>
      <c r="M10" s="6"/>
      <c r="N10" s="6"/>
      <c r="O10" s="6"/>
      <c r="P10" s="6"/>
      <c r="Q10" s="6"/>
      <c r="R10" s="6"/>
      <c r="S10" s="6"/>
      <c r="T10" s="6"/>
      <c r="U10" s="6"/>
      <c r="V10" s="6"/>
      <c r="W10" s="6"/>
      <c r="X10" s="6"/>
      <c r="Y10" s="6"/>
      <c r="Z10" s="6"/>
      <c r="AA10" s="6"/>
      <c r="AB10" s="6"/>
      <c r="AC10" s="6"/>
    </row>
    <row r="11" spans="1:29">
      <c r="A11" s="5">
        <v>301</v>
      </c>
      <c r="B11" s="5">
        <v>1</v>
      </c>
      <c r="C11" s="5">
        <v>4</v>
      </c>
      <c r="D11" s="5"/>
      <c r="E11" s="6"/>
      <c r="F11" s="6"/>
      <c r="G11" s="6"/>
      <c r="H11" s="6"/>
      <c r="I11" s="6"/>
      <c r="J11" s="6"/>
      <c r="K11" s="6"/>
      <c r="L11" s="6"/>
      <c r="M11" s="6"/>
      <c r="N11" s="6"/>
      <c r="O11" s="6"/>
      <c r="P11" s="6"/>
      <c r="Q11" s="6"/>
      <c r="R11" s="6"/>
      <c r="S11" s="6"/>
      <c r="T11" s="6"/>
      <c r="U11" s="6"/>
      <c r="V11" s="6"/>
      <c r="W11" s="6"/>
      <c r="X11" s="6"/>
      <c r="Y11" s="6"/>
      <c r="Z11" s="6"/>
      <c r="AA11" s="6"/>
      <c r="AB11" s="6"/>
      <c r="AC11" s="6"/>
    </row>
    <row r="12" spans="1:29">
      <c r="A12" s="5">
        <v>302</v>
      </c>
      <c r="B12" s="5">
        <v>1</v>
      </c>
      <c r="C12" s="5">
        <v>3</v>
      </c>
      <c r="D12" s="5"/>
      <c r="E12" s="6"/>
      <c r="F12" s="6"/>
      <c r="G12" s="6"/>
      <c r="H12" s="6"/>
      <c r="I12" s="6"/>
      <c r="J12" s="6"/>
      <c r="K12" s="6"/>
      <c r="L12" s="6"/>
      <c r="M12" s="6"/>
      <c r="N12" s="6"/>
      <c r="O12" s="6"/>
      <c r="P12" s="6"/>
      <c r="Q12" s="6"/>
      <c r="R12" s="6"/>
      <c r="S12" s="6"/>
      <c r="T12" s="6"/>
      <c r="U12" s="6"/>
      <c r="V12" s="6"/>
      <c r="W12" s="6"/>
      <c r="X12" s="6"/>
      <c r="Y12" s="6"/>
      <c r="Z12" s="6"/>
      <c r="AA12" s="6"/>
      <c r="AB12" s="6"/>
      <c r="AC12" s="6"/>
    </row>
    <row r="13" spans="1:29">
      <c r="A13" s="5">
        <v>303</v>
      </c>
      <c r="B13" s="5">
        <v>1</v>
      </c>
      <c r="C13" s="5">
        <v>2</v>
      </c>
      <c r="D13" s="5"/>
      <c r="E13" s="6"/>
      <c r="F13" s="6"/>
      <c r="G13" s="6"/>
      <c r="H13" s="6"/>
      <c r="I13" s="6"/>
      <c r="J13" s="6"/>
      <c r="K13" s="6"/>
      <c r="L13" s="6"/>
      <c r="M13" s="6"/>
      <c r="N13" s="6"/>
      <c r="O13" s="6"/>
      <c r="P13" s="6"/>
      <c r="Q13" s="6"/>
      <c r="R13" s="6"/>
      <c r="S13" s="6"/>
      <c r="T13" s="6"/>
      <c r="U13" s="6"/>
      <c r="V13" s="6"/>
      <c r="W13" s="6"/>
      <c r="X13" s="6"/>
      <c r="Y13" s="6"/>
      <c r="Z13" s="6"/>
      <c r="AA13" s="6"/>
      <c r="AB13" s="6"/>
      <c r="AC13" s="6"/>
    </row>
    <row r="14" spans="1:29">
      <c r="A14" s="5">
        <v>401</v>
      </c>
      <c r="B14" s="5">
        <v>1</v>
      </c>
      <c r="C14" s="5">
        <v>2</v>
      </c>
      <c r="D14" s="5"/>
      <c r="E14" s="6"/>
      <c r="F14" s="6"/>
      <c r="G14" s="6"/>
      <c r="H14" s="6"/>
      <c r="I14" s="6"/>
      <c r="J14" s="6"/>
      <c r="K14" s="6"/>
      <c r="L14" s="6"/>
      <c r="M14" s="6"/>
      <c r="N14" s="6"/>
      <c r="O14" s="6"/>
      <c r="P14" s="6"/>
      <c r="Q14" s="6"/>
      <c r="R14" s="6"/>
      <c r="S14" s="6"/>
      <c r="T14" s="6"/>
      <c r="U14" s="6"/>
      <c r="V14" s="6"/>
      <c r="W14" s="6"/>
      <c r="X14" s="6"/>
      <c r="Y14" s="6"/>
      <c r="Z14" s="6"/>
      <c r="AA14" s="6"/>
      <c r="AB14" s="6"/>
      <c r="AC14" s="6"/>
    </row>
    <row r="15" spans="1:29">
      <c r="A15" s="5">
        <v>402</v>
      </c>
      <c r="B15" s="5">
        <v>1</v>
      </c>
      <c r="C15" s="5">
        <v>2</v>
      </c>
      <c r="D15" s="5"/>
      <c r="E15" s="6"/>
      <c r="F15" s="6"/>
      <c r="G15" s="6"/>
      <c r="H15" s="6"/>
      <c r="I15" s="6"/>
      <c r="J15" s="6"/>
      <c r="K15" s="6"/>
      <c r="L15" s="6"/>
      <c r="M15" s="6"/>
      <c r="N15" s="6"/>
      <c r="O15" s="6"/>
      <c r="P15" s="6"/>
      <c r="Q15" s="6"/>
      <c r="R15" s="6"/>
      <c r="S15" s="6"/>
      <c r="T15" s="6"/>
      <c r="U15" s="6"/>
      <c r="V15" s="6"/>
      <c r="W15" s="6"/>
      <c r="X15" s="6"/>
      <c r="Y15" s="6"/>
      <c r="Z15" s="6"/>
      <c r="AA15" s="6"/>
      <c r="AB15" s="6"/>
      <c r="AC15" s="6"/>
    </row>
    <row r="16" spans="1:29">
      <c r="A16" s="5">
        <v>403</v>
      </c>
      <c r="B16" s="5">
        <v>2</v>
      </c>
      <c r="C16" s="5">
        <v>4</v>
      </c>
      <c r="D16" s="5"/>
      <c r="E16" s="6"/>
      <c r="F16" s="6"/>
      <c r="G16" s="6"/>
      <c r="H16" s="6"/>
      <c r="I16" s="6"/>
      <c r="J16" s="6"/>
      <c r="K16" s="6"/>
      <c r="L16" s="6"/>
      <c r="M16" s="6"/>
      <c r="N16" s="6"/>
      <c r="O16" s="6"/>
      <c r="P16" s="6"/>
      <c r="Q16" s="6"/>
      <c r="R16" s="6"/>
      <c r="S16" s="6"/>
      <c r="T16" s="6"/>
      <c r="U16" s="6"/>
      <c r="V16" s="6"/>
      <c r="W16" s="6"/>
      <c r="X16" s="6"/>
      <c r="Y16" s="6"/>
      <c r="Z16" s="6"/>
      <c r="AA16" s="6"/>
      <c r="AB16" s="6"/>
      <c r="AC16" s="6"/>
    </row>
    <row r="17" spans="1:29">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9" spans="1:29">
      <c r="A19" t="s">
        <v>70</v>
      </c>
      <c r="B19" s="12" t="s">
        <v>86</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 sqref="C2"/>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Protocol</vt:lpstr>
      <vt:lpstr>Weather</vt:lpstr>
      <vt:lpstr>Seeding Log</vt:lpstr>
      <vt:lpstr>Trial Comments</vt:lpstr>
      <vt:lpstr>Year to Year Summary</vt:lpstr>
      <vt:lpstr>Applications</vt:lpstr>
      <vt:lpstr>Phyto Ratings</vt:lpstr>
      <vt:lpstr>Lodging</vt:lpstr>
      <vt:lpstr>Soil Samples</vt:lpstr>
      <vt:lpstr>Yield</vt:lpstr>
      <vt:lpstr>Protein</vt:lpstr>
      <vt:lpstr>Oil Content</vt:lpstr>
      <vt:lpstr>2020 map</vt:lpstr>
      <vt:lpstr>2021 map</vt:lpstr>
      <vt:lpstr>2022 map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Michelle Sander</cp:lastModifiedBy>
  <cp:lastPrinted>2020-04-25T21:09:11Z</cp:lastPrinted>
  <dcterms:created xsi:type="dcterms:W3CDTF">2020-02-27T20:34:04Z</dcterms:created>
  <dcterms:modified xsi:type="dcterms:W3CDTF">2022-01-03T00:05:14Z</dcterms:modified>
</cp:coreProperties>
</file>